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roupnet.com\RedirectedFolders\NSP\Documents\Personal\Investing for Beginners\"/>
    </mc:Choice>
  </mc:AlternateContent>
  <xr:revisionPtr revIDLastSave="0" documentId="13_ncr:1_{1267FEE4-5878-4629-AE03-8E6F6D46292C}" xr6:coauthVersionLast="44" xr6:coauthVersionMax="44" xr10:uidLastSave="{00000000-0000-0000-0000-000000000000}"/>
  <bookViews>
    <workbookView xWindow="20370" yWindow="-120" windowWidth="29040" windowHeight="15840" xr2:uid="{51272BA7-231A-4FE9-9298-935600339532}"/>
  </bookViews>
  <sheets>
    <sheet name="401K Employer Match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7" i="1" l="1"/>
  <c r="D117" i="1" s="1"/>
  <c r="C118" i="1"/>
  <c r="C111" i="1"/>
  <c r="D111" i="1" s="1"/>
  <c r="E111" i="1"/>
  <c r="C112" i="1"/>
  <c r="C79" i="1"/>
  <c r="D79" i="1" s="1"/>
  <c r="E79" i="1"/>
  <c r="C80" i="1"/>
  <c r="C39" i="1"/>
  <c r="D39" i="1" s="1"/>
  <c r="C40" i="1"/>
  <c r="C9" i="1"/>
  <c r="C10" i="1" s="1"/>
  <c r="E9" i="1"/>
  <c r="D9" i="1"/>
  <c r="D118" i="1" l="1"/>
  <c r="E117" i="1"/>
  <c r="E118" i="1" s="1"/>
  <c r="D112" i="1"/>
  <c r="C113" i="1"/>
  <c r="E112" i="1"/>
  <c r="D80" i="1"/>
  <c r="C81" i="1"/>
  <c r="E80" i="1"/>
  <c r="D40" i="1"/>
  <c r="C41" i="1"/>
  <c r="E39" i="1"/>
  <c r="E40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E10" i="1"/>
  <c r="D10" i="1"/>
  <c r="E113" i="1" l="1"/>
  <c r="D113" i="1"/>
  <c r="C114" i="1"/>
  <c r="E81" i="1"/>
  <c r="C82" i="1"/>
  <c r="D81" i="1"/>
  <c r="E41" i="1"/>
  <c r="C42" i="1"/>
  <c r="D41" i="1"/>
  <c r="E11" i="1"/>
  <c r="D11" i="1"/>
  <c r="C115" i="1" l="1"/>
  <c r="D114" i="1"/>
  <c r="E114" i="1"/>
  <c r="C83" i="1"/>
  <c r="D82" i="1"/>
  <c r="E82" i="1"/>
  <c r="C43" i="1"/>
  <c r="E42" i="1"/>
  <c r="D42" i="1"/>
  <c r="D12" i="1"/>
  <c r="E12" i="1"/>
  <c r="E115" i="1" l="1"/>
  <c r="C116" i="1"/>
  <c r="D115" i="1"/>
  <c r="D83" i="1"/>
  <c r="E83" i="1"/>
  <c r="C84" i="1"/>
  <c r="D43" i="1"/>
  <c r="C44" i="1"/>
  <c r="E43" i="1"/>
  <c r="D13" i="1"/>
  <c r="E13" i="1"/>
  <c r="D116" i="1" l="1"/>
  <c r="E116" i="1"/>
  <c r="D84" i="1"/>
  <c r="E84" i="1"/>
  <c r="C85" i="1"/>
  <c r="D44" i="1"/>
  <c r="E44" i="1"/>
  <c r="C45" i="1"/>
  <c r="E14" i="1"/>
  <c r="D14" i="1"/>
  <c r="E85" i="1" l="1"/>
  <c r="C86" i="1"/>
  <c r="D85" i="1"/>
  <c r="E45" i="1"/>
  <c r="C46" i="1"/>
  <c r="D45" i="1"/>
  <c r="D15" i="1"/>
  <c r="E15" i="1"/>
  <c r="C87" i="1" l="1"/>
  <c r="D86" i="1"/>
  <c r="E86" i="1"/>
  <c r="C47" i="1"/>
  <c r="E46" i="1"/>
  <c r="D46" i="1"/>
  <c r="E16" i="1"/>
  <c r="D16" i="1"/>
  <c r="D87" i="1" l="1"/>
  <c r="E87" i="1"/>
  <c r="C88" i="1"/>
  <c r="D47" i="1"/>
  <c r="E47" i="1"/>
  <c r="C48" i="1"/>
  <c r="D17" i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D88" i="1" l="1"/>
  <c r="E88" i="1"/>
  <c r="C89" i="1"/>
  <c r="D48" i="1"/>
  <c r="E48" i="1"/>
  <c r="C49" i="1"/>
  <c r="E29" i="1"/>
  <c r="D29" i="1"/>
  <c r="E89" i="1" l="1"/>
  <c r="C90" i="1"/>
  <c r="D89" i="1"/>
  <c r="E49" i="1"/>
  <c r="C50" i="1"/>
  <c r="D49" i="1"/>
  <c r="E30" i="1"/>
  <c r="D30" i="1"/>
  <c r="C91" i="1" l="1"/>
  <c r="D90" i="1"/>
  <c r="E90" i="1"/>
  <c r="C51" i="1"/>
  <c r="D50" i="1"/>
  <c r="E50" i="1"/>
  <c r="D31" i="1"/>
  <c r="E31" i="1"/>
  <c r="D91" i="1" l="1"/>
  <c r="E91" i="1"/>
  <c r="C92" i="1"/>
  <c r="C52" i="1"/>
  <c r="D51" i="1"/>
  <c r="E51" i="1"/>
  <c r="D32" i="1"/>
  <c r="E32" i="1"/>
  <c r="D92" i="1" l="1"/>
  <c r="E92" i="1"/>
  <c r="C93" i="1"/>
  <c r="D52" i="1"/>
  <c r="E52" i="1"/>
  <c r="C53" i="1"/>
  <c r="D33" i="1"/>
  <c r="E33" i="1"/>
  <c r="E93" i="1" l="1"/>
  <c r="C94" i="1"/>
  <c r="D93" i="1"/>
  <c r="E53" i="1"/>
  <c r="C54" i="1"/>
  <c r="D53" i="1"/>
  <c r="E34" i="1"/>
  <c r="D34" i="1"/>
  <c r="C95" i="1" l="1"/>
  <c r="D94" i="1"/>
  <c r="E94" i="1"/>
  <c r="C55" i="1"/>
  <c r="D54" i="1"/>
  <c r="E54" i="1"/>
  <c r="E35" i="1"/>
  <c r="D35" i="1"/>
  <c r="D95" i="1" l="1"/>
  <c r="E95" i="1"/>
  <c r="C96" i="1"/>
  <c r="D55" i="1"/>
  <c r="C56" i="1"/>
  <c r="E55" i="1"/>
  <c r="D36" i="1"/>
  <c r="D37" i="1" s="1"/>
  <c r="E36" i="1"/>
  <c r="E37" i="1" s="1"/>
  <c r="D96" i="1" l="1"/>
  <c r="E96" i="1"/>
  <c r="C97" i="1"/>
  <c r="D56" i="1"/>
  <c r="E56" i="1"/>
  <c r="C57" i="1"/>
  <c r="D38" i="1"/>
  <c r="E38" i="1"/>
  <c r="E97" i="1" l="1"/>
  <c r="C98" i="1"/>
  <c r="D97" i="1"/>
  <c r="E57" i="1"/>
  <c r="D57" i="1"/>
  <c r="C58" i="1"/>
  <c r="C99" i="1" l="1"/>
  <c r="D98" i="1"/>
  <c r="E98" i="1"/>
  <c r="C59" i="1"/>
  <c r="D58" i="1"/>
  <c r="E58" i="1"/>
  <c r="D99" i="1" l="1"/>
  <c r="E99" i="1"/>
  <c r="C100" i="1"/>
  <c r="D59" i="1"/>
  <c r="C60" i="1"/>
  <c r="E59" i="1"/>
  <c r="D100" i="1" l="1"/>
  <c r="E100" i="1"/>
  <c r="C101" i="1"/>
  <c r="D60" i="1"/>
  <c r="E60" i="1"/>
  <c r="C61" i="1"/>
  <c r="E101" i="1" l="1"/>
  <c r="C102" i="1"/>
  <c r="D101" i="1"/>
  <c r="E61" i="1"/>
  <c r="C62" i="1"/>
  <c r="D61" i="1"/>
  <c r="C103" i="1" l="1"/>
  <c r="D102" i="1"/>
  <c r="E102" i="1"/>
  <c r="C63" i="1"/>
  <c r="E62" i="1"/>
  <c r="D62" i="1"/>
  <c r="D103" i="1" l="1"/>
  <c r="E103" i="1"/>
  <c r="C104" i="1"/>
  <c r="D63" i="1"/>
  <c r="C64" i="1"/>
  <c r="E63" i="1"/>
  <c r="D104" i="1" l="1"/>
  <c r="E104" i="1"/>
  <c r="C105" i="1"/>
  <c r="D64" i="1"/>
  <c r="E64" i="1"/>
  <c r="C65" i="1"/>
  <c r="E105" i="1" l="1"/>
  <c r="C106" i="1"/>
  <c r="D105" i="1"/>
  <c r="E65" i="1"/>
  <c r="C66" i="1"/>
  <c r="D65" i="1"/>
  <c r="C107" i="1" l="1"/>
  <c r="D106" i="1"/>
  <c r="E106" i="1"/>
  <c r="C67" i="1"/>
  <c r="E66" i="1"/>
  <c r="D66" i="1"/>
  <c r="D107" i="1" l="1"/>
  <c r="E107" i="1"/>
  <c r="C108" i="1"/>
  <c r="D67" i="1"/>
  <c r="E67" i="1"/>
  <c r="C68" i="1"/>
  <c r="D108" i="1" l="1"/>
  <c r="E108" i="1"/>
  <c r="C109" i="1"/>
  <c r="D68" i="1"/>
  <c r="E68" i="1"/>
  <c r="C69" i="1"/>
  <c r="E109" i="1" l="1"/>
  <c r="C110" i="1"/>
  <c r="D109" i="1"/>
  <c r="E69" i="1"/>
  <c r="D69" i="1"/>
  <c r="C70" i="1"/>
  <c r="D110" i="1" l="1"/>
  <c r="E110" i="1"/>
  <c r="C71" i="1"/>
  <c r="E70" i="1"/>
  <c r="D70" i="1"/>
  <c r="D71" i="1" l="1"/>
  <c r="E71" i="1"/>
  <c r="C72" i="1"/>
  <c r="D72" i="1" l="1"/>
  <c r="E72" i="1"/>
  <c r="C73" i="1"/>
  <c r="E73" i="1" l="1"/>
  <c r="D73" i="1"/>
  <c r="C74" i="1"/>
  <c r="C75" i="1" l="1"/>
  <c r="D74" i="1"/>
  <c r="E74" i="1"/>
  <c r="D75" i="1" l="1"/>
  <c r="C76" i="1"/>
  <c r="E75" i="1"/>
  <c r="D76" i="1" l="1"/>
  <c r="E76" i="1"/>
  <c r="C77" i="1"/>
  <c r="E77" i="1" l="1"/>
  <c r="D77" i="1"/>
  <c r="C78" i="1"/>
  <c r="D78" i="1" l="1"/>
  <c r="E78" i="1"/>
  <c r="I25" i="1"/>
  <c r="J25" i="1"/>
  <c r="J26" i="1" l="1"/>
  <c r="J27" i="1" s="1"/>
  <c r="I26" i="1"/>
  <c r="I27" i="1" s="1"/>
</calcChain>
</file>

<file path=xl/sharedStrings.xml><?xml version="1.0" encoding="utf-8"?>
<sst xmlns="http://schemas.openxmlformats.org/spreadsheetml/2006/main" count="125" uniqueCount="125">
  <si>
    <t>Salary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</si>
  <si>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</si>
  <si>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</si>
  <si>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</si>
  <si>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</si>
  <si>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</si>
  <si>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</si>
  <si>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</si>
  <si>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</si>
  <si>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</si>
  <si>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</si>
  <si>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</si>
  <si>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</si>
  <si>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</si>
  <si>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</si>
  <si>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</si>
  <si>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</si>
  <si>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</si>
  <si>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</si>
  <si>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</si>
  <si>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</si>
  <si>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</si>
  <si>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</si>
  <si>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</si>
  <si>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</si>
  <si>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</si>
  <si>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</si>
  <si>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</si>
  <si>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</si>
  <si>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</si>
  <si>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</si>
  <si>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</si>
  <si>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</si>
  <si>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</si>
  <si>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</si>
  <si>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</si>
  <si>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</si>
  <si>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</si>
  <si>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</si>
  <si>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</si>
  <si>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</si>
  <si>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Contribution %</t>
  </si>
  <si>
    <t>Employer Match %</t>
  </si>
  <si>
    <t>Annual Raise %</t>
  </si>
  <si>
    <t>Year 1 Salary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</si>
  <si>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</si>
  <si>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</si>
  <si>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</si>
  <si>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</si>
  <si>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</si>
  <si>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</si>
  <si>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</si>
  <si>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</si>
  <si>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</si>
  <si>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</si>
  <si>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</si>
  <si>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Ending Year</t>
  </si>
  <si>
    <t>With Employer Match</t>
  </si>
  <si>
    <t>Without Employer Match</t>
  </si>
  <si>
    <t>Total Contribution</t>
  </si>
  <si>
    <t>Extra Return</t>
  </si>
  <si>
    <t>Actual</t>
  </si>
  <si>
    <t xml:space="preserve"> @ Employer Match </t>
  </si>
  <si>
    <t>Comparison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</si>
  <si>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</si>
  <si>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</si>
  <si>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</si>
  <si>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</si>
  <si>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</si>
  <si>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</si>
  <si>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</si>
  <si>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</si>
  <si>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</si>
  <si>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</si>
  <si>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</si>
  <si>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</si>
  <si>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</si>
  <si>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</si>
  <si>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</si>
  <si>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</si>
  <si>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</si>
  <si>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</si>
  <si>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</si>
  <si>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</si>
  <si>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</si>
  <si>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</si>
  <si>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</si>
  <si>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</si>
  <si>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</si>
  <si>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</si>
  <si>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</si>
  <si>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</si>
  <si>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</si>
  <si>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</si>
  <si>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</si>
  <si>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</si>
  <si>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</si>
  <si>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</si>
  <si>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</si>
  <si>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</si>
  <si>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</si>
  <si>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</si>
  <si>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</si>
  <si>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</si>
  <si>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</si>
  <si>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</si>
  <si>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</si>
  <si>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</si>
  <si>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</si>
  <si>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</si>
  <si>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</si>
  <si>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</si>
  <si>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</si>
  <si>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</si>
  <si>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</si>
  <si>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</si>
  <si>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</si>
  <si>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Year 105</t>
  </si>
  <si>
    <t>Year 106</t>
  </si>
  <si>
    <t>Year 107</t>
  </si>
  <si>
    <t>Year 108</t>
  </si>
  <si>
    <t>Year 109</t>
  </si>
  <si>
    <t>Year 110</t>
  </si>
  <si>
    <t>Growth Rate</t>
  </si>
  <si>
    <t>Yield 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</si>
</sst>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2" borderId="6" xfId="2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9" fontId="0" fillId="2" borderId="9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44" fontId="0" fillId="2" borderId="5" xfId="0" applyNumberFormat="1" applyFill="1" applyBorder="1" applyAlignment="1">
      <alignment horizontal="center" vertical="center"/>
    </xf>
    <xf numFmtId="44" fontId="0" fillId="2" borderId="6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0" fillId="2" borderId="8" xfId="2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44" fontId="0" fillId="2" borderId="8" xfId="0" applyNumberFormat="1" applyFill="1" applyBorder="1" applyAlignment="1">
      <alignment horizontal="center" vertical="center"/>
    </xf>
    <xf numFmtId="44" fontId="0" fillId="2" borderId="9" xfId="0" applyNumberFormat="1" applyFill="1" applyBorder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401K Employer Match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3591426071741"/>
          <c:y val="0.17291375291375291"/>
          <c:w val="0.59544488188976374"/>
          <c:h val="0.64208248444468918"/>
        </c:manualLayout>
      </c:layout>
      <c:lineChart>
        <c:grouping val="standard"/>
        <c:varyColors val="0"/>
        <c:ser>
          <c:idx val="2"/>
          <c:order val="1"/>
          <c:tx>
            <c:strRef>
              <c:f>'401K Employer Match Calculator'!$D$8</c:f>
              <c:strCache>
                <c:ptCount val="1"/>
                <c:pt idx="0">
                  <c:v>Without Employer Match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'401K Employer Match Calculator'!$B$9:$B$78</c:f>
              <c:strCache>
                <c:ptCount val="7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  <c:pt idx="30">
                  <c:v>Year 31</c:v>
                </c:pt>
                <c:pt idx="31">
                  <c:v>Year 32</c:v>
                </c:pt>
                <c:pt idx="32">
                  <c:v>Year 33</c:v>
                </c:pt>
                <c:pt idx="33">
                  <c:v>Year 34</c:v>
                </c:pt>
                <c:pt idx="34">
                  <c:v>Year 35</c:v>
                </c:pt>
                <c:pt idx="35">
                  <c:v>Year 36</c:v>
                </c:pt>
                <c:pt idx="36">
                  <c:v>Year 37</c:v>
                </c:pt>
                <c:pt idx="37">
                  <c:v>Year 38</c:v>
                </c:pt>
                <c:pt idx="38">
                  <c:v>Year 39</c:v>
                </c:pt>
                <c:pt idx="39">
                  <c:v>Year 40</c:v>
                </c:pt>
                <c:pt idx="40">
                  <c:v>Year 41</c:v>
                </c:pt>
                <c:pt idx="41">
                  <c:v>Year 42</c:v>
                </c:pt>
                <c:pt idx="42">
                  <c:v>Year 43</c:v>
                </c:pt>
                <c:pt idx="43">
                  <c:v>Year 44</c:v>
                </c:pt>
                <c:pt idx="44">
                  <c:v>Year 45</c:v>
                </c:pt>
                <c:pt idx="45">
                  <c:v>Year 46</c:v>
                </c:pt>
                <c:pt idx="46">
                  <c:v>Year 47</c:v>
                </c:pt>
                <c:pt idx="47">
                  <c:v>Year 48</c:v>
                </c:pt>
                <c:pt idx="48">
                  <c:v>Year 49</c:v>
                </c:pt>
                <c:pt idx="49">
                  <c:v>Year 50</c:v>
                </c:pt>
                <c:pt idx="50">
                  <c:v>Year 51</c:v>
                </c:pt>
                <c:pt idx="51">
                  <c:v>Year 52</c:v>
                </c:pt>
                <c:pt idx="52">
                  <c:v>Year 53</c:v>
                </c:pt>
                <c:pt idx="53">
                  <c:v>Year 54</c:v>
                </c:pt>
                <c:pt idx="54">
                  <c:v>Year 55</c:v>
                </c:pt>
                <c:pt idx="55">
                  <c:v>Year 56</c:v>
                </c:pt>
                <c:pt idx="56">
                  <c:v>Year 57</c:v>
                </c:pt>
                <c:pt idx="57">
                  <c:v>Year 58</c:v>
                </c:pt>
                <c:pt idx="58">
                  <c:v>Year 59</c:v>
                </c:pt>
                <c:pt idx="59">
                  <c:v>Year 60</c:v>
                </c:pt>
                <c:pt idx="60">
                  <c:v>Year 61</c:v>
                </c:pt>
                <c:pt idx="61">
                  <c:v>Year 62</c:v>
                </c:pt>
                <c:pt idx="62">
                  <c:v>Year 63</c:v>
                </c:pt>
                <c:pt idx="63">
                  <c:v>Year 64</c:v>
                </c:pt>
                <c:pt idx="64">
                  <c:v>Year 65</c:v>
                </c:pt>
                <c:pt idx="65">
                  <c:v>Year 66</c:v>
                </c:pt>
                <c:pt idx="66">
                  <c:v>Year 67</c:v>
                </c:pt>
                <c:pt idx="67">
                  <c:v>Year 68</c:v>
                </c:pt>
                <c:pt idx="68">
                  <c:v>Year 69</c:v>
                </c:pt>
                <c:pt idx="69">
                  <c:v>Year 70</c:v>
                </c:pt>
              </c:strCache>
            </c:strRef>
          </c:cat>
          <c:val>
            <c:numRef>
              <c:f>'401K Employer Match Calculator'!$D$9:$D$78</c:f>
              <c:numCache>
                <c:formatCode>_("$"* #,##0.00_);_("$"* \(#,##0.00\);_("$"* "-"??_);_(@_)</c:formatCode>
                <c:ptCount val="70"/>
                <c:pt idx="0" formatCode="_(&quot;$&quot;* #,##0_);_(&quot;$&quot;* \(#,##0\);_(&quot;$&quot;* &quot;-&quot;??_);_(@_)">
                  <c:v>3240</c:v>
                </c:pt>
                <c:pt idx="1">
                  <c:v>6836.4000000000005</c:v>
                </c:pt>
                <c:pt idx="2">
                  <c:v>10820.628000000001</c:v>
                </c:pt>
                <c:pt idx="3">
                  <c:v>15226.713720000002</c:v>
                </c:pt>
                <c:pt idx="4">
                  <c:v>20091.499362000002</c:v>
                </c:pt>
                <c:pt idx="5">
                  <c:v>25454.867311692004</c:v>
                </c:pt>
                <c:pt idx="6">
                  <c:v>31359.986137381326</c:v>
                </c:pt>
                <c:pt idx="7">
                  <c:v>37853.57635234842</c:v>
                </c:pt>
                <c:pt idx="8">
                  <c:v>44986.197524232179</c:v>
                </c:pt>
                <c:pt idx="9">
                  <c:v>52812.55844177751</c:v>
                </c:pt>
                <c:pt idx="10">
                  <c:v>61391.852186194665</c:v>
                </c:pt>
                <c:pt idx="11">
                  <c:v>70788.118102237437</c:v>
                </c:pt>
                <c:pt idx="12">
                  <c:v>81070.632823798049</c:v>
                </c:pt>
                <c:pt idx="13">
                  <c:v>92314.332681284955</c:v>
                </c:pt>
                <c:pt idx="14">
                  <c:v>104600.27000431831</c:v>
                </c:pt>
                <c:pt idx="15">
                  <c:v>118016.10603445026</c:v>
                </c:pt>
                <c:pt idx="16">
                  <c:v>132656.64337988637</c:v>
                </c:pt>
                <c:pt idx="17">
                  <c:v>148624.40117883775</c:v>
                </c:pt>
                <c:pt idx="18">
                  <c:v>166030.23639156207</c:v>
                </c:pt>
                <c:pt idx="19">
                  <c:v>184994.01491485687</c:v>
                </c:pt>
                <c:pt idx="20">
                  <c:v>205645.33650837434</c:v>
                </c:pt>
                <c:pt idx="21">
                  <c:v>228124.31784138308</c:v>
                </c:pt>
                <c:pt idx="22">
                  <c:v>252582.43831340267</c:v>
                </c:pt>
                <c:pt idx="23">
                  <c:v>279183.45367452508</c:v>
                </c:pt>
                <c:pt idx="24">
                  <c:v>308104.38287341886</c:v>
                </c:pt>
                <c:pt idx="25">
                  <c:v>339536.57399537205</c:v>
                </c:pt>
                <c:pt idx="26">
                  <c:v>373686.85562184389</c:v>
                </c:pt>
                <c:pt idx="27">
                  <c:v>410778.78044963873</c:v>
                </c:pt>
                <c:pt idx="28">
                  <c:v>451053.96855499857</c:v>
                </c:pt>
                <c:pt idx="29">
                  <c:v>494773.55827886891</c:v>
                </c:pt>
                <c:pt idx="30">
                  <c:v>542219.77334783296</c:v>
                </c:pt>
                <c:pt idx="31">
                  <c:v>593697.61553451384</c:v>
                </c:pt>
                <c:pt idx="32">
                  <c:v>649536.69290569483</c:v>
                </c:pt>
                <c:pt idx="33">
                  <c:v>710093.19451042288</c:v>
                </c:pt>
                <c:pt idx="34">
                  <c:v>775752.02322869736</c:v>
                </c:pt>
                <c:pt idx="35">
                  <c:v>846929.09943915694</c:v>
                </c:pt>
                <c:pt idx="36">
                  <c:v>924073.84917701816</c:v>
                </c:pt>
                <c:pt idx="37">
                  <c:v>1007671.8915473901</c:v>
                </c:pt>
                <c:pt idx="38">
                  <c:v>1098247.9413404784</c:v>
                </c:pt>
                <c:pt idx="39">
                  <c:v>1196368.9440710924</c:v>
                </c:pt>
                <c:pt idx="40">
                  <c:v>1302647.4620428567</c:v>
                </c:pt>
                <c:pt idx="41">
                  <c:v>1417745.3315257446</c:v>
                </c:pt>
                <c:pt idx="42">
                  <c:v>1542377.6127428473</c:v>
                </c:pt>
                <c:pt idx="43">
                  <c:v>1677316.8560981697</c:v>
                </c:pt>
                <c:pt idx="44">
                  <c:v>1823397.7099519947</c:v>
                </c:pt>
                <c:pt idx="45">
                  <c:v>1981521.8972751047</c:v>
                </c:pt>
                <c:pt idx="46">
                  <c:v>2152663.590699872</c:v>
                </c:pt>
                <c:pt idx="47">
                  <c:v>2337875.2178479033</c:v>
                </c:pt>
                <c:pt idx="48">
                  <c:v>2538293.7313645384</c:v>
                </c:pt>
                <c:pt idx="49">
                  <c:v>2755147.3808451686</c:v>
                </c:pt>
                <c:pt idx="50">
                  <c:v>2989763.0268133935</c:v>
                </c:pt>
                <c:pt idx="51">
                  <c:v>3243574.0401240946</c:v>
                </c:pt>
                <c:pt idx="52">
                  <c:v>3518128.8336346205</c:v>
                </c:pt>
                <c:pt idx="53">
                  <c:v>3815100.0767350066</c:v>
                </c:pt>
                <c:pt idx="54">
                  <c:v>4136294.6473757122</c:v>
                </c:pt>
                <c:pt idx="55">
                  <c:v>4483664.3806027314</c:v>
                </c:pt>
                <c:pt idx="56">
                  <c:v>4859317.6773310201</c:v>
                </c:pt>
                <c:pt idx="57">
                  <c:v>5265532.0421859752</c:v>
                </c:pt>
                <c:pt idx="58">
                  <c:v>5704767.6247493802</c:v>
                </c:pt>
                <c:pt idx="59">
                  <c:v>6179681.8444935139</c:v>
                </c:pt>
                <c:pt idx="60">
                  <c:v>6693145.1861101035</c:v>
                </c:pt>
                <c:pt idx="61">
                  <c:v>7248258.2588777337</c:v>
                </c:pt>
                <c:pt idx="62">
                  <c:v>7848370.2212031391</c:v>
                </c:pt>
                <c:pt idx="63">
                  <c:v>8497098.6795630325</c:v>
                </c:pt>
                <c:pt idx="64">
                  <c:v>9198351.1798116248</c:v>
                </c:pt>
                <c:pt idx="65">
                  <c:v>9956348.4182566144</c:v>
                </c:pt>
                <c:pt idx="66">
                  <c:v>10775649.310099004</c:v>
                </c:pt>
                <c:pt idx="67">
                  <c:v>11661178.06384024</c:v>
                </c:pt>
                <c:pt idx="68">
                  <c:v>12618253.422148773</c:v>
                </c:pt>
                <c:pt idx="69">
                  <c:v>13652620.24251803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5-4664-8B51-7F4746FB8B3F}"/>
            </c:ext>
          </c:extLst>
        </c:ser>
        <c:ser>
          <c:idx val="0"/>
          <c:order val="2"/>
          <c:tx>
            <c:strRef>
              <c:f>'401K Employer Match Calculator'!$E$8</c:f>
              <c:strCache>
                <c:ptCount val="1"/>
                <c:pt idx="0">
                  <c:v>With Employer Match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'401K Employer Match Calculator'!$B$9:$B$78</c:f>
              <c:strCache>
                <c:ptCount val="7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  <c:pt idx="30">
                  <c:v>Year 31</c:v>
                </c:pt>
                <c:pt idx="31">
                  <c:v>Year 32</c:v>
                </c:pt>
                <c:pt idx="32">
                  <c:v>Year 33</c:v>
                </c:pt>
                <c:pt idx="33">
                  <c:v>Year 34</c:v>
                </c:pt>
                <c:pt idx="34">
                  <c:v>Year 35</c:v>
                </c:pt>
                <c:pt idx="35">
                  <c:v>Year 36</c:v>
                </c:pt>
                <c:pt idx="36">
                  <c:v>Year 37</c:v>
                </c:pt>
                <c:pt idx="37">
                  <c:v>Year 38</c:v>
                </c:pt>
                <c:pt idx="38">
                  <c:v>Year 39</c:v>
                </c:pt>
                <c:pt idx="39">
                  <c:v>Year 40</c:v>
                </c:pt>
                <c:pt idx="40">
                  <c:v>Year 41</c:v>
                </c:pt>
                <c:pt idx="41">
                  <c:v>Year 42</c:v>
                </c:pt>
                <c:pt idx="42">
                  <c:v>Year 43</c:v>
                </c:pt>
                <c:pt idx="43">
                  <c:v>Year 44</c:v>
                </c:pt>
                <c:pt idx="44">
                  <c:v>Year 45</c:v>
                </c:pt>
                <c:pt idx="45">
                  <c:v>Year 46</c:v>
                </c:pt>
                <c:pt idx="46">
                  <c:v>Year 47</c:v>
                </c:pt>
                <c:pt idx="47">
                  <c:v>Year 48</c:v>
                </c:pt>
                <c:pt idx="48">
                  <c:v>Year 49</c:v>
                </c:pt>
                <c:pt idx="49">
                  <c:v>Year 50</c:v>
                </c:pt>
                <c:pt idx="50">
                  <c:v>Year 51</c:v>
                </c:pt>
                <c:pt idx="51">
                  <c:v>Year 52</c:v>
                </c:pt>
                <c:pt idx="52">
                  <c:v>Year 53</c:v>
                </c:pt>
                <c:pt idx="53">
                  <c:v>Year 54</c:v>
                </c:pt>
                <c:pt idx="54">
                  <c:v>Year 55</c:v>
                </c:pt>
                <c:pt idx="55">
                  <c:v>Year 56</c:v>
                </c:pt>
                <c:pt idx="56">
                  <c:v>Year 57</c:v>
                </c:pt>
                <c:pt idx="57">
                  <c:v>Year 58</c:v>
                </c:pt>
                <c:pt idx="58">
                  <c:v>Year 59</c:v>
                </c:pt>
                <c:pt idx="59">
                  <c:v>Year 60</c:v>
                </c:pt>
                <c:pt idx="60">
                  <c:v>Year 61</c:v>
                </c:pt>
                <c:pt idx="61">
                  <c:v>Year 62</c:v>
                </c:pt>
                <c:pt idx="62">
                  <c:v>Year 63</c:v>
                </c:pt>
                <c:pt idx="63">
                  <c:v>Year 64</c:v>
                </c:pt>
                <c:pt idx="64">
                  <c:v>Year 65</c:v>
                </c:pt>
                <c:pt idx="65">
                  <c:v>Year 66</c:v>
                </c:pt>
                <c:pt idx="66">
                  <c:v>Year 67</c:v>
                </c:pt>
                <c:pt idx="67">
                  <c:v>Year 68</c:v>
                </c:pt>
                <c:pt idx="68">
                  <c:v>Year 69</c:v>
                </c:pt>
                <c:pt idx="69">
                  <c:v>Year 70</c:v>
                </c:pt>
              </c:strCache>
            </c:strRef>
          </c:cat>
          <c:val>
            <c:numRef>
              <c:f>'401K Employer Match Calculator'!$E$9:$E$78</c:f>
              <c:numCache>
                <c:formatCode>_("$"* #,##0.00_);_("$"* \(#,##0.00\);_("$"* "-"??_);_(@_)</c:formatCode>
                <c:ptCount val="70"/>
                <c:pt idx="0" formatCode="_(&quot;$&quot;* #,##0_);_(&quot;$&quot;* \(#,##0\);_(&quot;$&quot;* &quot;-&quot;??_);_(@_)">
                  <c:v>6480</c:v>
                </c:pt>
                <c:pt idx="1">
                  <c:v>13672.800000000001</c:v>
                </c:pt>
                <c:pt idx="2">
                  <c:v>21641.256000000001</c:v>
                </c:pt>
                <c:pt idx="3">
                  <c:v>30453.427440000003</c:v>
                </c:pt>
                <c:pt idx="4">
                  <c:v>40182.998724000005</c:v>
                </c:pt>
                <c:pt idx="5">
                  <c:v>50909.734623384007</c:v>
                </c:pt>
                <c:pt idx="6">
                  <c:v>62719.972274762651</c:v>
                </c:pt>
                <c:pt idx="7">
                  <c:v>75707.15270469684</c:v>
                </c:pt>
                <c:pt idx="8">
                  <c:v>89972.395048464357</c:v>
                </c:pt>
                <c:pt idx="9">
                  <c:v>105625.11688355502</c:v>
                </c:pt>
                <c:pt idx="10">
                  <c:v>122783.70437238933</c:v>
                </c:pt>
                <c:pt idx="11">
                  <c:v>141576.23620447487</c:v>
                </c:pt>
                <c:pt idx="12">
                  <c:v>162141.2656475961</c:v>
                </c:pt>
                <c:pt idx="13">
                  <c:v>184628.66536256991</c:v>
                </c:pt>
                <c:pt idx="14">
                  <c:v>209200.54000863663</c:v>
                </c:pt>
                <c:pt idx="15">
                  <c:v>236032.21206890052</c:v>
                </c:pt>
                <c:pt idx="16">
                  <c:v>265313.28675977275</c:v>
                </c:pt>
                <c:pt idx="17">
                  <c:v>297248.80235767551</c:v>
                </c:pt>
                <c:pt idx="18">
                  <c:v>332060.47278312413</c:v>
                </c:pt>
                <c:pt idx="19">
                  <c:v>369988.02982971375</c:v>
                </c:pt>
                <c:pt idx="20">
                  <c:v>411290.67301674868</c:v>
                </c:pt>
                <c:pt idx="21">
                  <c:v>456248.63568276615</c:v>
                </c:pt>
                <c:pt idx="22">
                  <c:v>505164.87662680534</c:v>
                </c:pt>
                <c:pt idx="23">
                  <c:v>558366.90734905016</c:v>
                </c:pt>
                <c:pt idx="24">
                  <c:v>616208.76574683771</c:v>
                </c:pt>
                <c:pt idx="25">
                  <c:v>679073.1479907441</c:v>
                </c:pt>
                <c:pt idx="26">
                  <c:v>747373.71124368778</c:v>
                </c:pt>
                <c:pt idx="27">
                  <c:v>821557.56089927745</c:v>
                </c:pt>
                <c:pt idx="28">
                  <c:v>902107.93710999715</c:v>
                </c:pt>
                <c:pt idx="29">
                  <c:v>989547.11655773781</c:v>
                </c:pt>
                <c:pt idx="30">
                  <c:v>1084439.5466956659</c:v>
                </c:pt>
                <c:pt idx="31">
                  <c:v>1187395.2310690277</c:v>
                </c:pt>
                <c:pt idx="32">
                  <c:v>1299073.3858113897</c:v>
                </c:pt>
                <c:pt idx="33">
                  <c:v>1420186.3890208458</c:v>
                </c:pt>
                <c:pt idx="34">
                  <c:v>1551504.0464573947</c:v>
                </c:pt>
                <c:pt idx="35">
                  <c:v>1693858.1988783139</c:v>
                </c:pt>
                <c:pt idx="36">
                  <c:v>1848147.6983540363</c:v>
                </c:pt>
                <c:pt idx="37">
                  <c:v>2015343.7830947803</c:v>
                </c:pt>
                <c:pt idx="38">
                  <c:v>2196495.8826809567</c:v>
                </c:pt>
                <c:pt idx="39">
                  <c:v>2392737.8881421848</c:v>
                </c:pt>
                <c:pt idx="40">
                  <c:v>2605294.9240857135</c:v>
                </c:pt>
                <c:pt idx="41">
                  <c:v>2835490.6630514893</c:v>
                </c:pt>
                <c:pt idx="42">
                  <c:v>3084755.2254856946</c:v>
                </c:pt>
                <c:pt idx="43">
                  <c:v>3354633.7121963394</c:v>
                </c:pt>
                <c:pt idx="44">
                  <c:v>3646795.4199039894</c:v>
                </c:pt>
                <c:pt idx="45">
                  <c:v>3963043.7945502093</c:v>
                </c:pt>
                <c:pt idx="46">
                  <c:v>4305327.181399744</c:v>
                </c:pt>
                <c:pt idx="47">
                  <c:v>4675750.4356958065</c:v>
                </c:pt>
                <c:pt idx="48">
                  <c:v>5076587.4627290769</c:v>
                </c:pt>
                <c:pt idx="49">
                  <c:v>5510294.7616903372</c:v>
                </c:pt>
                <c:pt idx="50">
                  <c:v>5979526.0536267869</c:v>
                </c:pt>
                <c:pt idx="51">
                  <c:v>6487148.0802481892</c:v>
                </c:pt>
                <c:pt idx="52">
                  <c:v>7036257.6672692411</c:v>
                </c:pt>
                <c:pt idx="53">
                  <c:v>7630200.1534700133</c:v>
                </c:pt>
                <c:pt idx="54">
                  <c:v>8272589.2947514243</c:v>
                </c:pt>
                <c:pt idx="55">
                  <c:v>8967328.7612054627</c:v>
                </c:pt>
                <c:pt idx="56">
                  <c:v>9718635.3546620402</c:v>
                </c:pt>
                <c:pt idx="57">
                  <c:v>10531064.08437195</c:v>
                </c:pt>
                <c:pt idx="58">
                  <c:v>11409535.24949876</c:v>
                </c:pt>
                <c:pt idx="59">
                  <c:v>12359363.688987028</c:v>
                </c:pt>
                <c:pt idx="60">
                  <c:v>13386290.372220207</c:v>
                </c:pt>
                <c:pt idx="61">
                  <c:v>14496516.517755467</c:v>
                </c:pt>
                <c:pt idx="62">
                  <c:v>15696740.442406278</c:v>
                </c:pt>
                <c:pt idx="63">
                  <c:v>16994197.359126065</c:v>
                </c:pt>
                <c:pt idx="64">
                  <c:v>18396702.35962325</c:v>
                </c:pt>
                <c:pt idx="65">
                  <c:v>19912696.836513229</c:v>
                </c:pt>
                <c:pt idx="66">
                  <c:v>21551298.620198008</c:v>
                </c:pt>
                <c:pt idx="67">
                  <c:v>23322356.12768048</c:v>
                </c:pt>
                <c:pt idx="68">
                  <c:v>25236506.844297547</c:v>
                </c:pt>
                <c:pt idx="69">
                  <c:v>27305240.48503606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5-4664-8B51-7F4746FB8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315"/>
          <c:upBars>
            <c:spPr>
              <a:solidFill>
                <a:schemeClr val="lt1"/>
              </a:solidFill>
              <a:ln w="9525">
                <a:solidFill>
                  <a:schemeClr val="lt1">
                    <a:lumMod val="95000"/>
                    <a:alpha val="54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>
                <a:solidFill>
                  <a:schemeClr val="lt1">
                    <a:lumMod val="95000"/>
                    <a:alpha val="54000"/>
                  </a:schemeClr>
                </a:solidFill>
              </a:ln>
              <a:effectLst/>
            </c:spPr>
          </c:downBars>
        </c:upDownBars>
        <c:smooth val="0"/>
        <c:axId val="758803656"/>
        <c:axId val="75880824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'401K Employer Match Calculator'!$C$8</c15:sqref>
                        </c15:formulaRef>
                      </c:ext>
                    </c:extLst>
                    <c:strCache>
                      <c:ptCount val="1"/>
                      <c:pt idx="0">
                        <c:v>Salary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'401K Employer Match Calculator'!$B$9:$B$78</c15:sqref>
                        </c15:formulaRef>
                      </c:ext>
                    </c:extLst>
                    <c:strCache>
                      <c:ptCount val="70"/>
                      <c:pt idx="0">
                        <c:v>Year 1</c:v>
                      </c:pt>
                      <c:pt idx="1">
                        <c:v>Year 2</c:v>
                      </c:pt>
                      <c:pt idx="2">
                        <c:v>Year 3</c:v>
                      </c:pt>
                      <c:pt idx="3">
                        <c:v>Year 4</c:v>
                      </c:pt>
                      <c:pt idx="4">
                        <c:v>Year 5</c:v>
                      </c:pt>
                      <c:pt idx="5">
                        <c:v>Year 6</c:v>
                      </c:pt>
                      <c:pt idx="6">
                        <c:v>Year 7</c:v>
                      </c:pt>
                      <c:pt idx="7">
                        <c:v>Year 8</c:v>
                      </c:pt>
                      <c:pt idx="8">
                        <c:v>Year 9</c:v>
                      </c:pt>
                      <c:pt idx="9">
                        <c:v>Year 10</c:v>
                      </c:pt>
                      <c:pt idx="10">
                        <c:v>Year 11</c:v>
                      </c:pt>
                      <c:pt idx="11">
                        <c:v>Year 12</c:v>
                      </c:pt>
                      <c:pt idx="12">
                        <c:v>Year 13</c:v>
                      </c:pt>
                      <c:pt idx="13">
                        <c:v>Year 14</c:v>
                      </c:pt>
                      <c:pt idx="14">
                        <c:v>Year 15</c:v>
                      </c:pt>
                      <c:pt idx="15">
                        <c:v>Year 16</c:v>
                      </c:pt>
                      <c:pt idx="16">
                        <c:v>Year 17</c:v>
                      </c:pt>
                      <c:pt idx="17">
                        <c:v>Year 18</c:v>
                      </c:pt>
                      <c:pt idx="18">
                        <c:v>Year 19</c:v>
                      </c:pt>
                      <c:pt idx="19">
                        <c:v>Year 20</c:v>
                      </c:pt>
                      <c:pt idx="20">
                        <c:v>Year 21</c:v>
                      </c:pt>
                      <c:pt idx="21">
                        <c:v>Year 22</c:v>
                      </c:pt>
                      <c:pt idx="22">
                        <c:v>Year 23</c:v>
                      </c:pt>
                      <c:pt idx="23">
                        <c:v>Year 24</c:v>
                      </c:pt>
                      <c:pt idx="24">
                        <c:v>Year 25</c:v>
                      </c:pt>
                      <c:pt idx="25">
                        <c:v>Year 26</c:v>
                      </c:pt>
                      <c:pt idx="26">
                        <c:v>Year 27</c:v>
                      </c:pt>
                      <c:pt idx="27">
                        <c:v>Year 28</c:v>
                      </c:pt>
                      <c:pt idx="28">
                        <c:v>Year 29</c:v>
                      </c:pt>
                      <c:pt idx="29">
                        <c:v>Year 30</c:v>
                      </c:pt>
                      <c:pt idx="30">
                        <c:v>Year 31</c:v>
                      </c:pt>
                      <c:pt idx="31">
                        <c:v>Year 32</c:v>
                      </c:pt>
                      <c:pt idx="32">
                        <c:v>Year 33</c:v>
                      </c:pt>
                      <c:pt idx="33">
                        <c:v>Year 34</c:v>
                      </c:pt>
                      <c:pt idx="34">
                        <c:v>Year 35</c:v>
                      </c:pt>
                      <c:pt idx="35">
                        <c:v>Year 36</c:v>
                      </c:pt>
                      <c:pt idx="36">
                        <c:v>Year 37</c:v>
                      </c:pt>
                      <c:pt idx="37">
                        <c:v>Year 38</c:v>
                      </c:pt>
                      <c:pt idx="38">
                        <c:v>Year 39</c:v>
                      </c:pt>
                      <c:pt idx="39">
                        <c:v>Year 40</c:v>
                      </c:pt>
                      <c:pt idx="40">
                        <c:v>Year 41</c:v>
                      </c:pt>
                      <c:pt idx="41">
                        <c:v>Year 42</c:v>
                      </c:pt>
                      <c:pt idx="42">
                        <c:v>Year 43</c:v>
                      </c:pt>
                      <c:pt idx="43">
                        <c:v>Year 44</c:v>
                      </c:pt>
                      <c:pt idx="44">
                        <c:v>Year 45</c:v>
                      </c:pt>
                      <c:pt idx="45">
                        <c:v>Year 46</c:v>
                      </c:pt>
                      <c:pt idx="46">
                        <c:v>Year 47</c:v>
                      </c:pt>
                      <c:pt idx="47">
                        <c:v>Year 48</c:v>
                      </c:pt>
                      <c:pt idx="48">
                        <c:v>Year 49</c:v>
                      </c:pt>
                      <c:pt idx="49">
                        <c:v>Year 50</c:v>
                      </c:pt>
                      <c:pt idx="50">
                        <c:v>Year 51</c:v>
                      </c:pt>
                      <c:pt idx="51">
                        <c:v>Year 52</c:v>
                      </c:pt>
                      <c:pt idx="52">
                        <c:v>Year 53</c:v>
                      </c:pt>
                      <c:pt idx="53">
                        <c:v>Year 54</c:v>
                      </c:pt>
                      <c:pt idx="54">
                        <c:v>Year 55</c:v>
                      </c:pt>
                      <c:pt idx="55">
                        <c:v>Year 56</c:v>
                      </c:pt>
                      <c:pt idx="56">
                        <c:v>Year 57</c:v>
                      </c:pt>
                      <c:pt idx="57">
                        <c:v>Year 58</c:v>
                      </c:pt>
                      <c:pt idx="58">
                        <c:v>Year 59</c:v>
                      </c:pt>
                      <c:pt idx="59">
                        <c:v>Year 60</c:v>
                      </c:pt>
                      <c:pt idx="60">
                        <c:v>Year 61</c:v>
                      </c:pt>
                      <c:pt idx="61">
                        <c:v>Year 62</c:v>
                      </c:pt>
                      <c:pt idx="62">
                        <c:v>Year 63</c:v>
                      </c:pt>
                      <c:pt idx="63">
                        <c:v>Year 64</c:v>
                      </c:pt>
                      <c:pt idx="64">
                        <c:v>Year 65</c:v>
                      </c:pt>
                      <c:pt idx="65">
                        <c:v>Year 66</c:v>
                      </c:pt>
                      <c:pt idx="66">
                        <c:v>Year 67</c:v>
                      </c:pt>
                      <c:pt idx="67">
                        <c:v>Year 68</c:v>
                      </c:pt>
                      <c:pt idx="68">
                        <c:v>Year 69</c:v>
                      </c:pt>
                      <c:pt idx="69">
                        <c:v>Year 70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'401K Employer Match Calculator'!$C$9:$C$78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70"/>
                      <c:pt idx="0">
                        <c:v>50000</c:v>
                      </c:pt>
                      <c:pt idx="1">
                        <c:v>51500</c:v>
                      </c:pt>
                      <c:pt idx="2">
                        <c:v>53045</c:v>
                      </c:pt>
                      <c:pt idx="3">
                        <c:v>54636.35</c:v>
                      </c:pt>
                      <c:pt idx="4">
                        <c:v>56275.440499999997</c:v>
                      </c:pt>
                      <c:pt idx="5">
                        <c:v>57963.703714999996</c:v>
                      </c:pt>
                      <c:pt idx="6">
                        <c:v>59702.614826450001</c:v>
                      </c:pt>
                      <c:pt idx="7">
                        <c:v>61493.693271243501</c:v>
                      </c:pt>
                      <c:pt idx="8">
                        <c:v>63338.504069380804</c:v>
                      </c:pt>
                      <c:pt idx="9">
                        <c:v>65238.659191462233</c:v>
                      </c:pt>
                      <c:pt idx="10">
                        <c:v>67195.818967206098</c:v>
                      </c:pt>
                      <c:pt idx="11">
                        <c:v>69211.693536222287</c:v>
                      </c:pt>
                      <c:pt idx="12">
                        <c:v>71288.04434230896</c:v>
                      </c:pt>
                      <c:pt idx="13">
                        <c:v>73426.685672578227</c:v>
                      </c:pt>
                      <c:pt idx="14">
                        <c:v>75629.486242755578</c:v>
                      </c:pt>
                      <c:pt idx="15">
                        <c:v>77898.370830038242</c:v>
                      </c:pt>
                      <c:pt idx="16">
                        <c:v>80235.321954939398</c:v>
                      </c:pt>
                      <c:pt idx="17">
                        <c:v>82642.381613587582</c:v>
                      </c:pt>
                      <c:pt idx="18">
                        <c:v>85121.65306199521</c:v>
                      </c:pt>
                      <c:pt idx="19">
                        <c:v>87675.302653855062</c:v>
                      </c:pt>
                      <c:pt idx="20">
                        <c:v>90305.56173347072</c:v>
                      </c:pt>
                      <c:pt idx="21">
                        <c:v>93014.728585474848</c:v>
                      </c:pt>
                      <c:pt idx="22">
                        <c:v>95805.170443039096</c:v>
                      </c:pt>
                      <c:pt idx="23">
                        <c:v>98679.325556330266</c:v>
                      </c:pt>
                      <c:pt idx="24">
                        <c:v>101639.70532302017</c:v>
                      </c:pt>
                      <c:pt idx="25">
                        <c:v>104688.89648271078</c:v>
                      </c:pt>
                      <c:pt idx="26">
                        <c:v>107829.56337719211</c:v>
                      </c:pt>
                      <c:pt idx="27">
                        <c:v>111064.45027850788</c:v>
                      </c:pt>
                      <c:pt idx="28">
                        <c:v>114396.38378686312</c:v>
                      </c:pt>
                      <c:pt idx="29">
                        <c:v>117828.27530046902</c:v>
                      </c:pt>
                      <c:pt idx="30">
                        <c:v>121363.12355948309</c:v>
                      </c:pt>
                      <c:pt idx="31">
                        <c:v>125004.01726626759</c:v>
                      </c:pt>
                      <c:pt idx="32">
                        <c:v>128754.13778425562</c:v>
                      </c:pt>
                      <c:pt idx="33">
                        <c:v>132616.7619177833</c:v>
                      </c:pt>
                      <c:pt idx="34">
                        <c:v>136595.26477531681</c:v>
                      </c:pt>
                      <c:pt idx="35">
                        <c:v>140693.12271857631</c:v>
                      </c:pt>
                      <c:pt idx="36">
                        <c:v>144913.9164001336</c:v>
                      </c:pt>
                      <c:pt idx="37">
                        <c:v>149261.33389213763</c:v>
                      </c:pt>
                      <c:pt idx="38">
                        <c:v>153739.17390890175</c:v>
                      </c:pt>
                      <c:pt idx="39">
                        <c:v>158351.34912616882</c:v>
                      </c:pt>
                      <c:pt idx="40">
                        <c:v>163101.88959995389</c:v>
                      </c:pt>
                      <c:pt idx="41">
                        <c:v>167994.94628795251</c:v>
                      </c:pt>
                      <c:pt idx="42">
                        <c:v>173034.79467659109</c:v>
                      </c:pt>
                      <c:pt idx="43">
                        <c:v>178225.83851688882</c:v>
                      </c:pt>
                      <c:pt idx="44">
                        <c:v>183572.6136723955</c:v>
                      </c:pt>
                      <c:pt idx="45">
                        <c:v>189079.79208256738</c:v>
                      </c:pt>
                      <c:pt idx="46">
                        <c:v>194752.18584504441</c:v>
                      </c:pt>
                      <c:pt idx="47">
                        <c:v>200594.75142039574</c:v>
                      </c:pt>
                      <c:pt idx="48">
                        <c:v>206612.59396300762</c:v>
                      </c:pt>
                      <c:pt idx="49">
                        <c:v>212810.97178189785</c:v>
                      </c:pt>
                      <c:pt idx="50">
                        <c:v>219195.30093535478</c:v>
                      </c:pt>
                      <c:pt idx="51">
                        <c:v>225771.15996341544</c:v>
                      </c:pt>
                      <c:pt idx="52">
                        <c:v>232544.29476231791</c:v>
                      </c:pt>
                      <c:pt idx="53">
                        <c:v>239520.62360518746</c:v>
                      </c:pt>
                      <c:pt idx="54">
                        <c:v>246706.2423133431</c:v>
                      </c:pt>
                      <c:pt idx="55">
                        <c:v>254107.42958274341</c:v>
                      </c:pt>
                      <c:pt idx="56">
                        <c:v>261730.65247022573</c:v>
                      </c:pt>
                      <c:pt idx="57">
                        <c:v>269582.57204433251</c:v>
                      </c:pt>
                      <c:pt idx="58">
                        <c:v>277670.04920566251</c:v>
                      </c:pt>
                      <c:pt idx="59">
                        <c:v>286000.1506818324</c:v>
                      </c:pt>
                      <c:pt idx="60">
                        <c:v>294580.15520228737</c:v>
                      </c:pt>
                      <c:pt idx="61">
                        <c:v>303417.55985835602</c:v>
                      </c:pt>
                      <c:pt idx="62">
                        <c:v>312520.08665410674</c:v>
                      </c:pt>
                      <c:pt idx="63">
                        <c:v>321895.68925372994</c:v>
                      </c:pt>
                      <c:pt idx="64">
                        <c:v>331552.55993134185</c:v>
                      </c:pt>
                      <c:pt idx="65">
                        <c:v>341499.13672928209</c:v>
                      </c:pt>
                      <c:pt idx="66">
                        <c:v>351744.11083116056</c:v>
                      </c:pt>
                      <c:pt idx="67">
                        <c:v>362296.43415609538</c:v>
                      </c:pt>
                      <c:pt idx="68">
                        <c:v>373165.32718077826</c:v>
                      </c:pt>
                      <c:pt idx="69">
                        <c:v>384360.28699620161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BB5-4664-8B51-7F4746FB8B3F}"/>
                  </c:ext>
                </c:extLst>
              </c15:ser>
            </c15:filteredLineSeries>
          </c:ext>
        </c:extLst>
      </c:lineChart>
      <c:catAx>
        <c:axId val="75880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808248"/>
        <c:crosses val="autoZero"/>
        <c:auto val="1"/>
        <c:lblAlgn val="ctr"/>
        <c:lblOffset val="100"/>
        <c:noMultiLvlLbl val="0"/>
      </c:catAx>
      <c:valAx>
        <c:axId val="75880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803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777777777777779"/>
          <c:y val="0.38053557990565862"/>
          <c:w val="0.18948118985126861"/>
          <c:h val="0.307110107740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8</xdr:row>
      <xdr:rowOff>23812</xdr:rowOff>
    </xdr:from>
    <xdr:to>
      <xdr:col>13</xdr:col>
      <xdr:colOff>276225</xdr:colOff>
      <xdr:row>22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30D2C-009F-4CC8-83E2-6A7BF98A0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4C73-7CDD-4B0E-8D5C-938AD6021DB7}">
  <dimension ref="B1:M118"/>
  <sheetViews>
    <sheetView tabSelected="1" zoomScaleNormal="100" workbookViewId="0">
      <pane ySplit="8" topLeftCell="A9" activePane="bottomLeft" state="frozen"/>
      <selection pane="bottomLeft" activeCell="P18" sqref="P18"/>
    </sheetView>
  </sheetViews>
  <sheetFormatPr defaultColWidth="17.7109375" defaultRowHeight="15" x14ac:dyDescent="0.25"/>
  <cols>
    <col min="1" max="2" width="17.7109375" style="1"/>
    <col min="3" max="3" width="17.7109375" style="1" customWidth="1"/>
    <col min="4" max="5" width="17.7109375" style="1"/>
    <col min="6" max="6" width="6.5703125" style="1" customWidth="1"/>
    <col min="7" max="7" width="8.85546875" style="1" customWidth="1"/>
    <col min="8" max="9" width="17.5703125" style="1" customWidth="1"/>
    <col min="10" max="10" width="18.85546875" style="1" bestFit="1" customWidth="1"/>
    <col min="11" max="14" width="4" style="1" customWidth="1"/>
    <col min="15" max="16384" width="17.7109375" style="1"/>
  </cols>
  <sheetData>
    <row r="1" spans="2:5" ht="15.75" thickBot="1" x14ac:dyDescent="0.3"/>
    <row r="2" spans="2:5" x14ac:dyDescent="0.25">
      <c r="B2" s="2" t="s">
        <v>44</v>
      </c>
      <c r="C2" s="3">
        <v>50000</v>
      </c>
    </row>
    <row r="3" spans="2:5" x14ac:dyDescent="0.25">
      <c r="B3" s="4" t="s">
        <v>41</v>
      </c>
      <c r="C3" s="5">
        <v>0.06</v>
      </c>
    </row>
    <row r="4" spans="2:5" x14ac:dyDescent="0.25">
      <c r="B4" s="4" t="s">
        <v>42</v>
      </c>
      <c r="C4" s="5">
        <v>0.06</v>
      </c>
    </row>
    <row r="5" spans="2:5" x14ac:dyDescent="0.25">
      <c r="B5" s="4" t="s">
        <v>43</v>
      </c>
      <c r="C5" s="5">
        <v>0.03</v>
      </c>
    </row>
    <row r="6" spans="2:5" ht="15.75" thickBot="1" x14ac:dyDescent="0.3">
      <c r="B6" s="6" t="s">
        <v>123</v>
      </c>
      <c r="C6" s="7">
        <v>0.08</v>
      </c>
    </row>
    <row r="7" spans="2:5" ht="15.75" thickBot="1" x14ac:dyDescent="0.3"/>
    <row r="8" spans="2:5" ht="30" x14ac:dyDescent="0.25">
      <c r="B8" s="8" t="s">
        <v>56</v>
      </c>
      <c r="C8" s="9" t="s">
        <v>0</v>
      </c>
      <c r="D8" s="10" t="s">
        <v>58</v>
      </c>
      <c r="E8" s="11" t="s">
        <v>57</v>
      </c>
    </row>
    <row r="9" spans="2:5" x14ac:dyDescent="0.25">
      <c r="B9" s="4" t="s">
        <v>1</v>
      </c>
      <c r="C9" s="12">
        <f>C2</f>
        <v>50000</v>
      </c>
      <c r="D9" s="12">
        <f>C2*C3*(1+C6)</f>
        <v>3240</v>
      </c>
      <c r="E9" s="13">
        <f>C2*(C3+C4)*(1+C6)</f>
        <v>6480</v>
      </c>
    </row>
    <row r="10" spans="2:5" x14ac:dyDescent="0.25">
      <c r="B10" s="4" t="s">
        <v>2</v>
      </c>
      <c r="C10" s="12">
        <f>C9*(1+$C$5)</f>
        <v>51500</v>
      </c>
      <c r="D10" s="14">
        <f>(C10*C$3+D9)*(1+C$6)</f>
        <v>6836.4000000000005</v>
      </c>
      <c r="E10" s="15">
        <f>(C10*(C$3+C$4)+E9)*(1+C$6)</f>
        <v>13672.800000000001</v>
      </c>
    </row>
    <row r="11" spans="2:5" x14ac:dyDescent="0.25">
      <c r="B11" s="4" t="s">
        <v>3</v>
      </c>
      <c r="C11" s="12">
        <f>C10*(1+$C$5)</f>
        <v>53045</v>
      </c>
      <c r="D11" s="14">
        <f>(C11*C$3+D10)*(1+C$6)</f>
        <v>10820.628000000001</v>
      </c>
      <c r="E11" s="15">
        <f>(C11*(C$3+C$4)+E10)*(1+C$6)</f>
        <v>21641.256000000001</v>
      </c>
    </row>
    <row r="12" spans="2:5" x14ac:dyDescent="0.25">
      <c r="B12" s="4" t="s">
        <v>4</v>
      </c>
      <c r="C12" s="12">
        <f>C11*(1+$C$5)</f>
        <v>54636.35</v>
      </c>
      <c r="D12" s="14">
        <f>(C12*C$3+D11)*(1+C$6)</f>
        <v>15226.713720000002</v>
      </c>
      <c r="E12" s="15">
        <f>(C12*(C$3+C$4)+E11)*(1+C$6)</f>
        <v>30453.427440000003</v>
      </c>
    </row>
    <row r="13" spans="2:5" x14ac:dyDescent="0.25">
      <c r="B13" s="4" t="s">
        <v>5</v>
      </c>
      <c r="C13" s="12">
        <f>C12*(1+$C$5)</f>
        <v>56275.440499999997</v>
      </c>
      <c r="D13" s="14">
        <f>(C13*C$3+D12)*(1+C$6)</f>
        <v>20091.499362000002</v>
      </c>
      <c r="E13" s="15">
        <f>(C13*(C$3+C$4)+E12)*(1+C$6)</f>
        <v>40182.998724000005</v>
      </c>
    </row>
    <row r="14" spans="2:5" x14ac:dyDescent="0.25">
      <c r="B14" s="4" t="s">
        <v>6</v>
      </c>
      <c r="C14" s="12">
        <f>C13*(1+$C$5)</f>
        <v>57963.703714999996</v>
      </c>
      <c r="D14" s="14">
        <f>(C14*C$3+D13)*(1+C$6)</f>
        <v>25454.867311692004</v>
      </c>
      <c r="E14" s="15">
        <f>(C14*(C$3+C$4)+E13)*(1+C$6)</f>
        <v>50909.734623384007</v>
      </c>
    </row>
    <row r="15" spans="2:5" x14ac:dyDescent="0.25">
      <c r="B15" s="4" t="s">
        <v>7</v>
      </c>
      <c r="C15" s="12">
        <f>C14*(1+$C$5)</f>
        <v>59702.614826450001</v>
      </c>
      <c r="D15" s="14">
        <f>(C15*C$3+D14)*(1+C$6)</f>
        <v>31359.986137381326</v>
      </c>
      <c r="E15" s="15">
        <f>(C15*(C$3+C$4)+E14)*(1+C$6)</f>
        <v>62719.972274762651</v>
      </c>
    </row>
    <row r="16" spans="2:5" x14ac:dyDescent="0.25">
      <c r="B16" s="4" t="s">
        <v>8</v>
      </c>
      <c r="C16" s="12">
        <f>C15*(1+$C$5)</f>
        <v>61493.693271243501</v>
      </c>
      <c r="D16" s="14">
        <f>(C16*C$3+D15)*(1+C$6)</f>
        <v>37853.57635234842</v>
      </c>
      <c r="E16" s="15">
        <f>(C16*(C$3+C$4)+E15)*(1+C$6)</f>
        <v>75707.15270469684</v>
      </c>
    </row>
    <row r="17" spans="2:10" x14ac:dyDescent="0.25">
      <c r="B17" s="4" t="s">
        <v>9</v>
      </c>
      <c r="C17" s="12">
        <f>C16*(1+$C$5)</f>
        <v>63338.504069380804</v>
      </c>
      <c r="D17" s="14">
        <f>(C17*C$3+D16)*(1+C$6)</f>
        <v>44986.197524232179</v>
      </c>
      <c r="E17" s="15">
        <f>(C17*(C$3+C$4)+E16)*(1+C$6)</f>
        <v>89972.395048464357</v>
      </c>
    </row>
    <row r="18" spans="2:10" x14ac:dyDescent="0.25">
      <c r="B18" s="4" t="s">
        <v>10</v>
      </c>
      <c r="C18" s="12">
        <f>C17*(1+$C$5)</f>
        <v>65238.659191462233</v>
      </c>
      <c r="D18" s="14">
        <f>(C18*C$3+D17)*(1+C$6)</f>
        <v>52812.55844177751</v>
      </c>
      <c r="E18" s="15">
        <f>(C18*(C$3+C$4)+E17)*(1+C$6)</f>
        <v>105625.11688355502</v>
      </c>
    </row>
    <row r="19" spans="2:10" x14ac:dyDescent="0.25">
      <c r="B19" s="4" t="s">
        <v>11</v>
      </c>
      <c r="C19" s="12">
        <f>C18*(1+$C$5)</f>
        <v>67195.818967206098</v>
      </c>
      <c r="D19" s="14">
        <f>(C19*C$3+D18)*(1+C$6)</f>
        <v>61391.852186194665</v>
      </c>
      <c r="E19" s="15">
        <f>(C19*(C$3+C$4)+E18)*(1+C$6)</f>
        <v>122783.70437238933</v>
      </c>
    </row>
    <row r="20" spans="2:10" x14ac:dyDescent="0.25">
      <c r="B20" s="4" t="s">
        <v>12</v>
      </c>
      <c r="C20" s="12">
        <f>C19*(1+$C$5)</f>
        <v>69211.693536222287</v>
      </c>
      <c r="D20" s="14">
        <f>(C20*C$3+D19)*(1+C$6)</f>
        <v>70788.118102237437</v>
      </c>
      <c r="E20" s="15">
        <f>(C20*(C$3+C$4)+E19)*(1+C$6)</f>
        <v>141576.23620447487</v>
      </c>
    </row>
    <row r="21" spans="2:10" x14ac:dyDescent="0.25">
      <c r="B21" s="4" t="s">
        <v>13</v>
      </c>
      <c r="C21" s="12">
        <f>C20*(1+$C$5)</f>
        <v>71288.04434230896</v>
      </c>
      <c r="D21" s="14">
        <f>(C21*C$3+D20)*(1+C$6)</f>
        <v>81070.632823798049</v>
      </c>
      <c r="E21" s="15">
        <f>(C21*(C$3+C$4)+E20)*(1+C$6)</f>
        <v>162141.2656475961</v>
      </c>
    </row>
    <row r="22" spans="2:10" x14ac:dyDescent="0.25">
      <c r="B22" s="4" t="s">
        <v>14</v>
      </c>
      <c r="C22" s="12">
        <f>C21*(1+$C$5)</f>
        <v>73426.685672578227</v>
      </c>
      <c r="D22" s="14">
        <f>(C22*C$3+D21)*(1+C$6)</f>
        <v>92314.332681284955</v>
      </c>
      <c r="E22" s="15">
        <f>(C22*(C$3+C$4)+E21)*(1+C$6)</f>
        <v>184628.66536256991</v>
      </c>
    </row>
    <row r="23" spans="2:10" ht="15.75" thickBot="1" x14ac:dyDescent="0.3">
      <c r="B23" s="4" t="s">
        <v>15</v>
      </c>
      <c r="C23" s="12">
        <f>C22*(1+$C$5)</f>
        <v>75629.486242755578</v>
      </c>
      <c r="D23" s="14">
        <f>(C23*C$3+D22)*(1+C$6)</f>
        <v>104600.27000431831</v>
      </c>
      <c r="E23" s="15">
        <f>(C23*(C$3+C$4)+E22)*(1+C$6)</f>
        <v>209200.54000863663</v>
      </c>
    </row>
    <row r="24" spans="2:10" x14ac:dyDescent="0.25">
      <c r="B24" s="4" t="s">
        <v>16</v>
      </c>
      <c r="C24" s="12">
        <f>C23*(1+$C$5)</f>
        <v>77898.370830038242</v>
      </c>
      <c r="D24" s="14">
        <f>(C24*C$3+D23)*(1+C$6)</f>
        <v>118016.10603445026</v>
      </c>
      <c r="E24" s="15">
        <f>(C24*(C$3+C$4)+E23)*(1+C$6)</f>
        <v>236032.21206890052</v>
      </c>
      <c r="H24" s="8" t="s">
        <v>63</v>
      </c>
      <c r="I24" s="9" t="s">
        <v>61</v>
      </c>
      <c r="J24" s="16" t="s">
        <v>62</v>
      </c>
    </row>
    <row r="25" spans="2:10" x14ac:dyDescent="0.25">
      <c r="B25" s="4" t="s">
        <v>17</v>
      </c>
      <c r="C25" s="12">
        <f>C24*(1+$C$5)</f>
        <v>80235.321954939398</v>
      </c>
      <c r="D25" s="14">
        <f>(C25*C$3+D24)*(1+C$6)</f>
        <v>132656.64337988637</v>
      </c>
      <c r="E25" s="15">
        <f>(C25*(C$3+C$4)+E24)*(1+C$6)</f>
        <v>265313.28675977275</v>
      </c>
      <c r="H25" s="4" t="s">
        <v>59</v>
      </c>
      <c r="I25" s="12">
        <f>SUM(C9:C78)*C3</f>
        <v>691782.1912121746</v>
      </c>
      <c r="J25" s="13">
        <f>SUM(C9:C78)*C4</f>
        <v>691782.1912121746</v>
      </c>
    </row>
    <row r="26" spans="2:10" x14ac:dyDescent="0.25">
      <c r="B26" s="4" t="s">
        <v>18</v>
      </c>
      <c r="C26" s="12">
        <f>C25*(1+$C$5)</f>
        <v>82642.381613587582</v>
      </c>
      <c r="D26" s="14">
        <f>(C26*C$3+D25)*(1+C$6)</f>
        <v>148624.40117883775</v>
      </c>
      <c r="E26" s="15">
        <f>(C26*(C$3+C$4)+E25)*(1+C$6)</f>
        <v>297248.80235767551</v>
      </c>
      <c r="H26" s="4" t="s">
        <v>60</v>
      </c>
      <c r="I26" s="12">
        <f>MAX(E9:E78)-MAX(D9:D78)</f>
        <v>13652620.24251803</v>
      </c>
      <c r="J26" s="13">
        <f>MAX(E9:E78)-MAX(D9:D78)</f>
        <v>13652620.24251803</v>
      </c>
    </row>
    <row r="27" spans="2:10" ht="15.75" thickBot="1" x14ac:dyDescent="0.3">
      <c r="B27" s="4" t="s">
        <v>19</v>
      </c>
      <c r="C27" s="12">
        <f>C26*(1+$C$5)</f>
        <v>85121.65306199521</v>
      </c>
      <c r="D27" s="14">
        <f>(C27*C$3+D26)*(1+C$6)</f>
        <v>166030.23639156207</v>
      </c>
      <c r="E27" s="15">
        <f>(C27*(C$3+C$4)+E26)*(1+C$6)</f>
        <v>332060.47278312413</v>
      </c>
      <c r="H27" s="6" t="s">
        <v>124</v>
      </c>
      <c r="I27" s="17">
        <f>I26/I25</f>
        <v>19.735431781779813</v>
      </c>
      <c r="J27" s="7">
        <f>J26/J25</f>
        <v>19.735431781779813</v>
      </c>
    </row>
    <row r="28" spans="2:10" x14ac:dyDescent="0.25">
      <c r="B28" s="4" t="s">
        <v>20</v>
      </c>
      <c r="C28" s="12">
        <f>C27*(1+$C$5)</f>
        <v>87675.302653855062</v>
      </c>
      <c r="D28" s="14">
        <f>(C28*C$3+D27)*(1+C$6)</f>
        <v>184994.01491485687</v>
      </c>
      <c r="E28" s="15">
        <f>(C28*(C$3+C$4)+E27)*(1+C$6)</f>
        <v>369988.02982971375</v>
      </c>
    </row>
    <row r="29" spans="2:10" x14ac:dyDescent="0.25">
      <c r="B29" s="4" t="s">
        <v>21</v>
      </c>
      <c r="C29" s="12">
        <f>C28*(1+$C$5)</f>
        <v>90305.56173347072</v>
      </c>
      <c r="D29" s="14">
        <f>(C29*C$3+D28)*(1+C$6)</f>
        <v>205645.33650837434</v>
      </c>
      <c r="E29" s="15">
        <f>(C29*(C$3+C$4)+E28)*(1+C$6)</f>
        <v>411290.67301674868</v>
      </c>
    </row>
    <row r="30" spans="2:10" x14ac:dyDescent="0.25">
      <c r="B30" s="4" t="s">
        <v>22</v>
      </c>
      <c r="C30" s="12">
        <f>C29*(1+$C$5)</f>
        <v>93014.728585474848</v>
      </c>
      <c r="D30" s="14">
        <f>(C30*C$3+D29)*(1+C$6)</f>
        <v>228124.31784138308</v>
      </c>
      <c r="E30" s="15">
        <f>(C30*(C$3+C$4)+E29)*(1+C$6)</f>
        <v>456248.63568276615</v>
      </c>
    </row>
    <row r="31" spans="2:10" x14ac:dyDescent="0.25">
      <c r="B31" s="4" t="s">
        <v>23</v>
      </c>
      <c r="C31" s="12">
        <f>C30*(1+$C$5)</f>
        <v>95805.170443039096</v>
      </c>
      <c r="D31" s="14">
        <f>(C31*C$3+D30)*(1+C$6)</f>
        <v>252582.43831340267</v>
      </c>
      <c r="E31" s="15">
        <f>(C31*(C$3+C$4)+E30)*(1+C$6)</f>
        <v>505164.87662680534</v>
      </c>
    </row>
    <row r="32" spans="2:10" x14ac:dyDescent="0.25">
      <c r="B32" s="4" t="s">
        <v>24</v>
      </c>
      <c r="C32" s="12">
        <f>C31*(1+$C$5)</f>
        <v>98679.325556330266</v>
      </c>
      <c r="D32" s="14">
        <f>(C32*C$3+D31)*(1+C$6)</f>
        <v>279183.45367452508</v>
      </c>
      <c r="E32" s="15">
        <f>(C32*(C$3+C$4)+E31)*(1+C$6)</f>
        <v>558366.90734905016</v>
      </c>
    </row>
    <row r="33" spans="2:7" x14ac:dyDescent="0.25">
      <c r="B33" s="4" t="s">
        <v>25</v>
      </c>
      <c r="C33" s="12">
        <f>C32*(1+$C$5)</f>
        <v>101639.70532302017</v>
      </c>
      <c r="D33" s="14">
        <f>(C33*C$3+D32)*(1+C$6)</f>
        <v>308104.38287341886</v>
      </c>
      <c r="E33" s="15">
        <f>(C33*(C$3+C$4)+E32)*(1+C$6)</f>
        <v>616208.76574683771</v>
      </c>
    </row>
    <row r="34" spans="2:7" x14ac:dyDescent="0.25">
      <c r="B34" s="4" t="s">
        <v>26</v>
      </c>
      <c r="C34" s="12">
        <f>C33*(1+$C$5)</f>
        <v>104688.89648271078</v>
      </c>
      <c r="D34" s="14">
        <f>(C34*C$3+D33)*(1+C$6)</f>
        <v>339536.57399537205</v>
      </c>
      <c r="E34" s="15">
        <f>(C34*(C$3+C$4)+E33)*(1+C$6)</f>
        <v>679073.1479907441</v>
      </c>
    </row>
    <row r="35" spans="2:7" x14ac:dyDescent="0.25">
      <c r="B35" s="4" t="s">
        <v>27</v>
      </c>
      <c r="C35" s="12">
        <f>C34*(1+$C$5)</f>
        <v>107829.56337719211</v>
      </c>
      <c r="D35" s="14">
        <f>(C35*C$3+D34)*(1+C$6)</f>
        <v>373686.85562184389</v>
      </c>
      <c r="E35" s="15">
        <f>(C35*(C$3+C$4)+E34)*(1+C$6)</f>
        <v>747373.71124368778</v>
      </c>
    </row>
    <row r="36" spans="2:7" x14ac:dyDescent="0.25">
      <c r="B36" s="4" t="s">
        <v>28</v>
      </c>
      <c r="C36" s="12">
        <f>C35*(1+$C$5)</f>
        <v>111064.45027850788</v>
      </c>
      <c r="D36" s="14">
        <f>(C36*C$3+D35)*(1+C$6)</f>
        <v>410778.78044963873</v>
      </c>
      <c r="E36" s="15">
        <f>(C36*(C$3+C$4)+E35)*(1+C$6)</f>
        <v>821557.56089927745</v>
      </c>
    </row>
    <row r="37" spans="2:7" x14ac:dyDescent="0.25">
      <c r="B37" s="4" t="s">
        <v>29</v>
      </c>
      <c r="C37" s="12">
        <f t="shared" ref="C37:C78" si="0">C36*(1+$C$5)</f>
        <v>114396.38378686312</v>
      </c>
      <c r="D37" s="14">
        <f t="shared" ref="D37:D78" si="1">(C37*C$3+D36)*(1+C$6)</f>
        <v>451053.96855499857</v>
      </c>
      <c r="E37" s="15">
        <f t="shared" ref="E37:E78" si="2">(C37*(C$3+C$4)+E36)*(1+C$6)</f>
        <v>902107.93710999715</v>
      </c>
    </row>
    <row r="38" spans="2:7" x14ac:dyDescent="0.25">
      <c r="B38" s="4" t="s">
        <v>30</v>
      </c>
      <c r="C38" s="12">
        <f t="shared" si="0"/>
        <v>117828.27530046902</v>
      </c>
      <c r="D38" s="14">
        <f t="shared" si="1"/>
        <v>494773.55827886891</v>
      </c>
      <c r="E38" s="15">
        <f t="shared" si="2"/>
        <v>989547.11655773781</v>
      </c>
    </row>
    <row r="39" spans="2:7" x14ac:dyDescent="0.25">
      <c r="B39" s="4" t="s">
        <v>31</v>
      </c>
      <c r="C39" s="12">
        <f t="shared" ref="C39:C78" si="3">C38*(1+$C$5)</f>
        <v>121363.12355948309</v>
      </c>
      <c r="D39" s="14">
        <f t="shared" ref="D39:D78" si="4">(C39*C$3+D38)*(1+C$6)</f>
        <v>542219.77334783296</v>
      </c>
      <c r="E39" s="15">
        <f t="shared" ref="E39:E78" si="5">(C39*(C$3+C$4)+E38)*(1+C$6)</f>
        <v>1084439.5466956659</v>
      </c>
    </row>
    <row r="40" spans="2:7" x14ac:dyDescent="0.25">
      <c r="B40" s="4" t="s">
        <v>32</v>
      </c>
      <c r="C40" s="12">
        <f t="shared" si="3"/>
        <v>125004.01726626759</v>
      </c>
      <c r="D40" s="14">
        <f t="shared" si="4"/>
        <v>593697.61553451384</v>
      </c>
      <c r="E40" s="15">
        <f t="shared" si="5"/>
        <v>1187395.2310690277</v>
      </c>
    </row>
    <row r="41" spans="2:7" x14ac:dyDescent="0.25">
      <c r="B41" s="4" t="s">
        <v>33</v>
      </c>
      <c r="C41" s="12">
        <f t="shared" si="3"/>
        <v>128754.13778425562</v>
      </c>
      <c r="D41" s="14">
        <f t="shared" si="4"/>
        <v>649536.69290569483</v>
      </c>
      <c r="E41" s="15">
        <f t="shared" si="5"/>
        <v>1299073.3858113897</v>
      </c>
    </row>
    <row r="42" spans="2:7" x14ac:dyDescent="0.25">
      <c r="B42" s="4" t="s">
        <v>34</v>
      </c>
      <c r="C42" s="12">
        <f t="shared" si="3"/>
        <v>132616.7619177833</v>
      </c>
      <c r="D42" s="14">
        <f t="shared" si="4"/>
        <v>710093.19451042288</v>
      </c>
      <c r="E42" s="15">
        <f t="shared" si="5"/>
        <v>1420186.3890208458</v>
      </c>
    </row>
    <row r="43" spans="2:7" x14ac:dyDescent="0.25">
      <c r="B43" s="4" t="s">
        <v>35</v>
      </c>
      <c r="C43" s="12">
        <f t="shared" si="3"/>
        <v>136595.26477531681</v>
      </c>
      <c r="D43" s="14">
        <f t="shared" si="4"/>
        <v>775752.02322869736</v>
      </c>
      <c r="E43" s="15">
        <f t="shared" si="5"/>
        <v>1551504.0464573947</v>
      </c>
    </row>
    <row r="44" spans="2:7" x14ac:dyDescent="0.25">
      <c r="B44" s="4" t="s">
        <v>36</v>
      </c>
      <c r="C44" s="12">
        <f t="shared" si="3"/>
        <v>140693.12271857631</v>
      </c>
      <c r="D44" s="14">
        <f t="shared" si="4"/>
        <v>846929.09943915694</v>
      </c>
      <c r="E44" s="15">
        <f t="shared" si="5"/>
        <v>1693858.1988783139</v>
      </c>
    </row>
    <row r="45" spans="2:7" x14ac:dyDescent="0.25">
      <c r="B45" s="4" t="s">
        <v>37</v>
      </c>
      <c r="C45" s="12">
        <f t="shared" si="3"/>
        <v>144913.9164001336</v>
      </c>
      <c r="D45" s="14">
        <f t="shared" si="4"/>
        <v>924073.84917701816</v>
      </c>
      <c r="E45" s="15">
        <f t="shared" si="5"/>
        <v>1848147.6983540363</v>
      </c>
    </row>
    <row r="46" spans="2:7" x14ac:dyDescent="0.25">
      <c r="B46" s="4" t="s">
        <v>38</v>
      </c>
      <c r="C46" s="12">
        <f t="shared" si="3"/>
        <v>149261.33389213763</v>
      </c>
      <c r="D46" s="14">
        <f t="shared" si="4"/>
        <v>1007671.8915473901</v>
      </c>
      <c r="E46" s="15">
        <f t="shared" si="5"/>
        <v>2015343.7830947803</v>
      </c>
    </row>
    <row r="47" spans="2:7" x14ac:dyDescent="0.25">
      <c r="B47" s="4" t="s">
        <v>39</v>
      </c>
      <c r="C47" s="12">
        <f t="shared" si="3"/>
        <v>153739.17390890175</v>
      </c>
      <c r="D47" s="14">
        <f t="shared" si="4"/>
        <v>1098247.9413404784</v>
      </c>
      <c r="E47" s="15">
        <f t="shared" si="5"/>
        <v>2196495.8826809567</v>
      </c>
    </row>
    <row r="48" spans="2:7" x14ac:dyDescent="0.25">
      <c r="B48" s="4" t="s">
        <v>40</v>
      </c>
      <c r="C48" s="12">
        <f t="shared" si="3"/>
        <v>158351.34912616882</v>
      </c>
      <c r="D48" s="14">
        <f t="shared" si="4"/>
        <v>1196368.9440710924</v>
      </c>
      <c r="E48" s="15">
        <f t="shared" si="5"/>
        <v>2392737.8881421848</v>
      </c>
      <c r="G48" s="21"/>
    </row>
    <row r="49" spans="2:5" x14ac:dyDescent="0.25">
      <c r="B49" s="4" t="s">
        <v>45</v>
      </c>
      <c r="C49" s="12">
        <f t="shared" si="3"/>
        <v>163101.88959995389</v>
      </c>
      <c r="D49" s="14">
        <f t="shared" si="4"/>
        <v>1302647.4620428567</v>
      </c>
      <c r="E49" s="15">
        <f t="shared" si="5"/>
        <v>2605294.9240857135</v>
      </c>
    </row>
    <row r="50" spans="2:5" x14ac:dyDescent="0.25">
      <c r="B50" s="4" t="s">
        <v>46</v>
      </c>
      <c r="C50" s="12">
        <f t="shared" si="3"/>
        <v>167994.94628795251</v>
      </c>
      <c r="D50" s="14">
        <f t="shared" si="4"/>
        <v>1417745.3315257446</v>
      </c>
      <c r="E50" s="15">
        <f t="shared" si="5"/>
        <v>2835490.6630514893</v>
      </c>
    </row>
    <row r="51" spans="2:5" x14ac:dyDescent="0.25">
      <c r="B51" s="4" t="s">
        <v>47</v>
      </c>
      <c r="C51" s="12">
        <f t="shared" si="3"/>
        <v>173034.79467659109</v>
      </c>
      <c r="D51" s="14">
        <f t="shared" si="4"/>
        <v>1542377.6127428473</v>
      </c>
      <c r="E51" s="15">
        <f t="shared" si="5"/>
        <v>3084755.2254856946</v>
      </c>
    </row>
    <row r="52" spans="2:5" x14ac:dyDescent="0.25">
      <c r="B52" s="4" t="s">
        <v>48</v>
      </c>
      <c r="C52" s="12">
        <f t="shared" si="3"/>
        <v>178225.83851688882</v>
      </c>
      <c r="D52" s="14">
        <f t="shared" si="4"/>
        <v>1677316.8560981697</v>
      </c>
      <c r="E52" s="15">
        <f t="shared" si="5"/>
        <v>3354633.7121963394</v>
      </c>
    </row>
    <row r="53" spans="2:5" x14ac:dyDescent="0.25">
      <c r="B53" s="4" t="s">
        <v>49</v>
      </c>
      <c r="C53" s="12">
        <f t="shared" si="3"/>
        <v>183572.6136723955</v>
      </c>
      <c r="D53" s="14">
        <f t="shared" si="4"/>
        <v>1823397.7099519947</v>
      </c>
      <c r="E53" s="15">
        <f t="shared" si="5"/>
        <v>3646795.4199039894</v>
      </c>
    </row>
    <row r="54" spans="2:5" x14ac:dyDescent="0.25">
      <c r="B54" s="4" t="s">
        <v>50</v>
      </c>
      <c r="C54" s="12">
        <f t="shared" si="3"/>
        <v>189079.79208256738</v>
      </c>
      <c r="D54" s="14">
        <f t="shared" si="4"/>
        <v>1981521.8972751047</v>
      </c>
      <c r="E54" s="15">
        <f t="shared" si="5"/>
        <v>3963043.7945502093</v>
      </c>
    </row>
    <row r="55" spans="2:5" x14ac:dyDescent="0.25">
      <c r="B55" s="4" t="s">
        <v>51</v>
      </c>
      <c r="C55" s="12">
        <f t="shared" si="3"/>
        <v>194752.18584504441</v>
      </c>
      <c r="D55" s="14">
        <f t="shared" si="4"/>
        <v>2152663.590699872</v>
      </c>
      <c r="E55" s="15">
        <f t="shared" si="5"/>
        <v>4305327.181399744</v>
      </c>
    </row>
    <row r="56" spans="2:5" x14ac:dyDescent="0.25">
      <c r="B56" s="4" t="s">
        <v>52</v>
      </c>
      <c r="C56" s="12">
        <f t="shared" si="3"/>
        <v>200594.75142039574</v>
      </c>
      <c r="D56" s="14">
        <f t="shared" si="4"/>
        <v>2337875.2178479033</v>
      </c>
      <c r="E56" s="15">
        <f t="shared" si="5"/>
        <v>4675750.4356958065</v>
      </c>
    </row>
    <row r="57" spans="2:5" x14ac:dyDescent="0.25">
      <c r="B57" s="4" t="s">
        <v>53</v>
      </c>
      <c r="C57" s="12">
        <f t="shared" si="3"/>
        <v>206612.59396300762</v>
      </c>
      <c r="D57" s="14">
        <f t="shared" si="4"/>
        <v>2538293.7313645384</v>
      </c>
      <c r="E57" s="15">
        <f t="shared" si="5"/>
        <v>5076587.4627290769</v>
      </c>
    </row>
    <row r="58" spans="2:5" x14ac:dyDescent="0.25">
      <c r="B58" s="4" t="s">
        <v>54</v>
      </c>
      <c r="C58" s="12">
        <f t="shared" si="3"/>
        <v>212810.97178189785</v>
      </c>
      <c r="D58" s="14">
        <f t="shared" si="4"/>
        <v>2755147.3808451686</v>
      </c>
      <c r="E58" s="15">
        <f t="shared" si="5"/>
        <v>5510294.7616903372</v>
      </c>
    </row>
    <row r="59" spans="2:5" x14ac:dyDescent="0.25">
      <c r="B59" s="4" t="s">
        <v>55</v>
      </c>
      <c r="C59" s="12">
        <f t="shared" si="3"/>
        <v>219195.30093535478</v>
      </c>
      <c r="D59" s="14">
        <f t="shared" si="4"/>
        <v>2989763.0268133935</v>
      </c>
      <c r="E59" s="15">
        <f t="shared" si="5"/>
        <v>5979526.0536267869</v>
      </c>
    </row>
    <row r="60" spans="2:5" x14ac:dyDescent="0.25">
      <c r="B60" s="4" t="s">
        <v>64</v>
      </c>
      <c r="C60" s="12">
        <f t="shared" si="3"/>
        <v>225771.15996341544</v>
      </c>
      <c r="D60" s="14">
        <f t="shared" si="4"/>
        <v>3243574.0401240946</v>
      </c>
      <c r="E60" s="15">
        <f t="shared" si="5"/>
        <v>6487148.0802481892</v>
      </c>
    </row>
    <row r="61" spans="2:5" x14ac:dyDescent="0.25">
      <c r="B61" s="4" t="s">
        <v>65</v>
      </c>
      <c r="C61" s="12">
        <f t="shared" si="3"/>
        <v>232544.29476231791</v>
      </c>
      <c r="D61" s="14">
        <f t="shared" si="4"/>
        <v>3518128.8336346205</v>
      </c>
      <c r="E61" s="15">
        <f t="shared" si="5"/>
        <v>7036257.6672692411</v>
      </c>
    </row>
    <row r="62" spans="2:5" x14ac:dyDescent="0.25">
      <c r="B62" s="4" t="s">
        <v>66</v>
      </c>
      <c r="C62" s="12">
        <f t="shared" si="3"/>
        <v>239520.62360518746</v>
      </c>
      <c r="D62" s="14">
        <f t="shared" si="4"/>
        <v>3815100.0767350066</v>
      </c>
      <c r="E62" s="15">
        <f t="shared" si="5"/>
        <v>7630200.1534700133</v>
      </c>
    </row>
    <row r="63" spans="2:5" x14ac:dyDescent="0.25">
      <c r="B63" s="4" t="s">
        <v>67</v>
      </c>
      <c r="C63" s="12">
        <f t="shared" si="3"/>
        <v>246706.2423133431</v>
      </c>
      <c r="D63" s="14">
        <f t="shared" si="4"/>
        <v>4136294.6473757122</v>
      </c>
      <c r="E63" s="15">
        <f t="shared" si="5"/>
        <v>8272589.2947514243</v>
      </c>
    </row>
    <row r="64" spans="2:5" x14ac:dyDescent="0.25">
      <c r="B64" s="4" t="s">
        <v>68</v>
      </c>
      <c r="C64" s="12">
        <f t="shared" si="3"/>
        <v>254107.42958274341</v>
      </c>
      <c r="D64" s="14">
        <f t="shared" si="4"/>
        <v>4483664.3806027314</v>
      </c>
      <c r="E64" s="15">
        <f t="shared" si="5"/>
        <v>8967328.7612054627</v>
      </c>
    </row>
    <row r="65" spans="2:5" x14ac:dyDescent="0.25">
      <c r="B65" s="4" t="s">
        <v>69</v>
      </c>
      <c r="C65" s="12">
        <f t="shared" si="3"/>
        <v>261730.65247022573</v>
      </c>
      <c r="D65" s="14">
        <f t="shared" si="4"/>
        <v>4859317.6773310201</v>
      </c>
      <c r="E65" s="15">
        <f t="shared" si="5"/>
        <v>9718635.3546620402</v>
      </c>
    </row>
    <row r="66" spans="2:5" x14ac:dyDescent="0.25">
      <c r="B66" s="4" t="s">
        <v>70</v>
      </c>
      <c r="C66" s="12">
        <f t="shared" si="3"/>
        <v>269582.57204433251</v>
      </c>
      <c r="D66" s="14">
        <f t="shared" si="4"/>
        <v>5265532.0421859752</v>
      </c>
      <c r="E66" s="15">
        <f t="shared" si="5"/>
        <v>10531064.08437195</v>
      </c>
    </row>
    <row r="67" spans="2:5" x14ac:dyDescent="0.25">
      <c r="B67" s="4" t="s">
        <v>71</v>
      </c>
      <c r="C67" s="12">
        <f t="shared" si="3"/>
        <v>277670.04920566251</v>
      </c>
      <c r="D67" s="14">
        <f t="shared" si="4"/>
        <v>5704767.6247493802</v>
      </c>
      <c r="E67" s="15">
        <f t="shared" si="5"/>
        <v>11409535.24949876</v>
      </c>
    </row>
    <row r="68" spans="2:5" x14ac:dyDescent="0.25">
      <c r="B68" s="4" t="s">
        <v>72</v>
      </c>
      <c r="C68" s="12">
        <f t="shared" si="3"/>
        <v>286000.1506818324</v>
      </c>
      <c r="D68" s="14">
        <f t="shared" si="4"/>
        <v>6179681.8444935139</v>
      </c>
      <c r="E68" s="15">
        <f t="shared" si="5"/>
        <v>12359363.688987028</v>
      </c>
    </row>
    <row r="69" spans="2:5" x14ac:dyDescent="0.25">
      <c r="B69" s="4" t="s">
        <v>73</v>
      </c>
      <c r="C69" s="12">
        <f t="shared" si="3"/>
        <v>294580.15520228737</v>
      </c>
      <c r="D69" s="14">
        <f t="shared" si="4"/>
        <v>6693145.1861101035</v>
      </c>
      <c r="E69" s="15">
        <f t="shared" si="5"/>
        <v>13386290.372220207</v>
      </c>
    </row>
    <row r="70" spans="2:5" x14ac:dyDescent="0.25">
      <c r="B70" s="4" t="s">
        <v>74</v>
      </c>
      <c r="C70" s="12">
        <f t="shared" si="3"/>
        <v>303417.55985835602</v>
      </c>
      <c r="D70" s="14">
        <f t="shared" si="4"/>
        <v>7248258.2588777337</v>
      </c>
      <c r="E70" s="15">
        <f t="shared" si="5"/>
        <v>14496516.517755467</v>
      </c>
    </row>
    <row r="71" spans="2:5" x14ac:dyDescent="0.25">
      <c r="B71" s="4" t="s">
        <v>75</v>
      </c>
      <c r="C71" s="12">
        <f t="shared" si="3"/>
        <v>312520.08665410674</v>
      </c>
      <c r="D71" s="14">
        <f t="shared" si="4"/>
        <v>7848370.2212031391</v>
      </c>
      <c r="E71" s="15">
        <f t="shared" si="5"/>
        <v>15696740.442406278</v>
      </c>
    </row>
    <row r="72" spans="2:5" x14ac:dyDescent="0.25">
      <c r="B72" s="4" t="s">
        <v>76</v>
      </c>
      <c r="C72" s="12">
        <f t="shared" si="3"/>
        <v>321895.68925372994</v>
      </c>
      <c r="D72" s="14">
        <f t="shared" si="4"/>
        <v>8497098.6795630325</v>
      </c>
      <c r="E72" s="15">
        <f t="shared" si="5"/>
        <v>16994197.359126065</v>
      </c>
    </row>
    <row r="73" spans="2:5" x14ac:dyDescent="0.25">
      <c r="B73" s="4" t="s">
        <v>77</v>
      </c>
      <c r="C73" s="12">
        <f t="shared" si="3"/>
        <v>331552.55993134185</v>
      </c>
      <c r="D73" s="14">
        <f t="shared" si="4"/>
        <v>9198351.1798116248</v>
      </c>
      <c r="E73" s="15">
        <f t="shared" si="5"/>
        <v>18396702.35962325</v>
      </c>
    </row>
    <row r="74" spans="2:5" x14ac:dyDescent="0.25">
      <c r="B74" s="4" t="s">
        <v>78</v>
      </c>
      <c r="C74" s="12">
        <f t="shared" si="3"/>
        <v>341499.13672928209</v>
      </c>
      <c r="D74" s="14">
        <f t="shared" si="4"/>
        <v>9956348.4182566144</v>
      </c>
      <c r="E74" s="15">
        <f t="shared" si="5"/>
        <v>19912696.836513229</v>
      </c>
    </row>
    <row r="75" spans="2:5" x14ac:dyDescent="0.25">
      <c r="B75" s="4" t="s">
        <v>79</v>
      </c>
      <c r="C75" s="12">
        <f t="shared" si="3"/>
        <v>351744.11083116056</v>
      </c>
      <c r="D75" s="14">
        <f t="shared" si="4"/>
        <v>10775649.310099004</v>
      </c>
      <c r="E75" s="15">
        <f t="shared" si="5"/>
        <v>21551298.620198008</v>
      </c>
    </row>
    <row r="76" spans="2:5" x14ac:dyDescent="0.25">
      <c r="B76" s="4" t="s">
        <v>80</v>
      </c>
      <c r="C76" s="12">
        <f t="shared" si="3"/>
        <v>362296.43415609538</v>
      </c>
      <c r="D76" s="14">
        <f t="shared" si="4"/>
        <v>11661178.06384024</v>
      </c>
      <c r="E76" s="15">
        <f t="shared" si="5"/>
        <v>23322356.12768048</v>
      </c>
    </row>
    <row r="77" spans="2:5" x14ac:dyDescent="0.25">
      <c r="B77" s="4" t="s">
        <v>81</v>
      </c>
      <c r="C77" s="12">
        <f t="shared" si="3"/>
        <v>373165.32718077826</v>
      </c>
      <c r="D77" s="14">
        <f t="shared" si="4"/>
        <v>12618253.422148773</v>
      </c>
      <c r="E77" s="15">
        <f t="shared" si="5"/>
        <v>25236506.844297547</v>
      </c>
    </row>
    <row r="78" spans="2:5" x14ac:dyDescent="0.25">
      <c r="B78" s="4" t="s">
        <v>82</v>
      </c>
      <c r="C78" s="12">
        <f t="shared" si="3"/>
        <v>384360.28699620161</v>
      </c>
      <c r="D78" s="14">
        <f t="shared" si="4"/>
        <v>13652620.24251803</v>
      </c>
      <c r="E78" s="15">
        <f t="shared" si="5"/>
        <v>27305240.48503606</v>
      </c>
    </row>
    <row r="79" spans="2:5" x14ac:dyDescent="0.25">
      <c r="B79" s="4" t="s">
        <v>83</v>
      </c>
      <c r="C79" s="12">
        <f t="shared" ref="C79:C110" si="6">C78*(1+$C$5)</f>
        <v>395891.09560608765</v>
      </c>
      <c r="D79" s="14">
        <f t="shared" ref="D79:D110" si="7">(C79*C$3+D78)*(1+C$6)</f>
        <v>14770483.604914747</v>
      </c>
      <c r="E79" s="15">
        <f t="shared" ref="E79:E110" si="8">(C79*(C$3+C$4)+E78)*(1+C$6)</f>
        <v>29540967.209829494</v>
      </c>
    </row>
    <row r="80" spans="2:5" x14ac:dyDescent="0.25">
      <c r="B80" s="4" t="s">
        <v>84</v>
      </c>
      <c r="C80" s="12">
        <f t="shared" si="6"/>
        <v>407767.8284742703</v>
      </c>
      <c r="D80" s="14">
        <f t="shared" si="7"/>
        <v>15978545.648593061</v>
      </c>
      <c r="E80" s="15">
        <f t="shared" si="8"/>
        <v>31957091.297186121</v>
      </c>
    </row>
    <row r="81" spans="2:5" x14ac:dyDescent="0.25">
      <c r="B81" s="4" t="s">
        <v>85</v>
      </c>
      <c r="C81" s="12">
        <f t="shared" si="6"/>
        <v>420000.86332849844</v>
      </c>
      <c r="D81" s="14">
        <f t="shared" si="7"/>
        <v>17284045.356424194</v>
      </c>
      <c r="E81" s="15">
        <f t="shared" si="8"/>
        <v>34568090.712848388</v>
      </c>
    </row>
    <row r="82" spans="2:5" x14ac:dyDescent="0.25">
      <c r="B82" s="4" t="s">
        <v>86</v>
      </c>
      <c r="C82" s="12">
        <f t="shared" si="6"/>
        <v>432600.88922835339</v>
      </c>
      <c r="D82" s="14">
        <f t="shared" si="7"/>
        <v>18694801.522560127</v>
      </c>
      <c r="E82" s="15">
        <f t="shared" si="8"/>
        <v>37389603.045120254</v>
      </c>
    </row>
    <row r="83" spans="2:5" x14ac:dyDescent="0.25">
      <c r="B83" s="4" t="s">
        <v>87</v>
      </c>
      <c r="C83" s="12">
        <f t="shared" si="6"/>
        <v>445578.91590520402</v>
      </c>
      <c r="D83" s="14">
        <f t="shared" si="7"/>
        <v>20219259.158115596</v>
      </c>
      <c r="E83" s="15">
        <f t="shared" si="8"/>
        <v>40438518.316231191</v>
      </c>
    </row>
    <row r="84" spans="2:5" x14ac:dyDescent="0.25">
      <c r="B84" s="4" t="s">
        <v>88</v>
      </c>
      <c r="C84" s="12">
        <f t="shared" si="6"/>
        <v>458946.28338236012</v>
      </c>
      <c r="D84" s="14">
        <f t="shared" si="7"/>
        <v>21866539.609928023</v>
      </c>
      <c r="E84" s="15">
        <f t="shared" si="8"/>
        <v>43733079.219856046</v>
      </c>
    </row>
    <row r="85" spans="2:5" x14ac:dyDescent="0.25">
      <c r="B85" s="4" t="s">
        <v>89</v>
      </c>
      <c r="C85" s="12">
        <f t="shared" si="6"/>
        <v>472714.67188383092</v>
      </c>
      <c r="D85" s="14">
        <f t="shared" si="7"/>
        <v>23646494.689460341</v>
      </c>
      <c r="E85" s="15">
        <f t="shared" si="8"/>
        <v>47292989.378920682</v>
      </c>
    </row>
    <row r="86" spans="2:5" x14ac:dyDescent="0.25">
      <c r="B86" s="4" t="s">
        <v>90</v>
      </c>
      <c r="C86" s="12">
        <f t="shared" si="6"/>
        <v>486896.11204034585</v>
      </c>
      <c r="D86" s="14">
        <f t="shared" si="7"/>
        <v>25569765.132677387</v>
      </c>
      <c r="E86" s="15">
        <f t="shared" si="8"/>
        <v>51139530.265354775</v>
      </c>
    </row>
    <row r="87" spans="2:5" x14ac:dyDescent="0.25">
      <c r="B87" s="4" t="s">
        <v>91</v>
      </c>
      <c r="C87" s="12">
        <f t="shared" si="6"/>
        <v>501502.99540155625</v>
      </c>
      <c r="D87" s="14">
        <f t="shared" si="7"/>
        <v>27647843.737393603</v>
      </c>
      <c r="E87" s="15">
        <f t="shared" si="8"/>
        <v>55295687.474787205</v>
      </c>
    </row>
    <row r="88" spans="2:5" x14ac:dyDescent="0.25">
      <c r="B88" s="4" t="s">
        <v>92</v>
      </c>
      <c r="C88" s="12">
        <f t="shared" si="6"/>
        <v>516548.08526360296</v>
      </c>
      <c r="D88" s="14">
        <f t="shared" si="7"/>
        <v>29893143.552310176</v>
      </c>
      <c r="E88" s="15">
        <f t="shared" si="8"/>
        <v>59786287.104620352</v>
      </c>
    </row>
    <row r="89" spans="2:5" x14ac:dyDescent="0.25">
      <c r="B89" s="4" t="s">
        <v>93</v>
      </c>
      <c r="C89" s="12">
        <f t="shared" si="6"/>
        <v>532044.52782151103</v>
      </c>
      <c r="D89" s="14">
        <f t="shared" si="7"/>
        <v>32319071.521897826</v>
      </c>
      <c r="E89" s="15">
        <f t="shared" si="8"/>
        <v>64638143.043795653</v>
      </c>
    </row>
    <row r="90" spans="2:5" x14ac:dyDescent="0.25">
      <c r="B90" s="4" t="s">
        <v>94</v>
      </c>
      <c r="C90" s="12">
        <f t="shared" si="6"/>
        <v>548005.86365615635</v>
      </c>
      <c r="D90" s="14">
        <f t="shared" si="7"/>
        <v>34940108.023614578</v>
      </c>
      <c r="E90" s="15">
        <f t="shared" si="8"/>
        <v>69880216.047229156</v>
      </c>
    </row>
    <row r="91" spans="2:5" x14ac:dyDescent="0.25">
      <c r="B91" s="4" t="s">
        <v>95</v>
      </c>
      <c r="C91" s="12">
        <f t="shared" si="6"/>
        <v>564446.03956584109</v>
      </c>
      <c r="D91" s="14">
        <f t="shared" si="7"/>
        <v>37771892.768867619</v>
      </c>
      <c r="E91" s="15">
        <f t="shared" si="8"/>
        <v>75543785.537735239</v>
      </c>
    </row>
    <row r="92" spans="2:5" x14ac:dyDescent="0.25">
      <c r="B92" s="4" t="s">
        <v>96</v>
      </c>
      <c r="C92" s="12">
        <f t="shared" si="6"/>
        <v>581379.42075281637</v>
      </c>
      <c r="D92" s="14">
        <f t="shared" si="7"/>
        <v>40831317.576841816</v>
      </c>
      <c r="E92" s="15">
        <f t="shared" si="8"/>
        <v>81662635.153683633</v>
      </c>
    </row>
    <row r="93" spans="2:5" x14ac:dyDescent="0.25">
      <c r="B93" s="4" t="s">
        <v>97</v>
      </c>
      <c r="C93" s="12">
        <f t="shared" si="6"/>
        <v>598820.80337540084</v>
      </c>
      <c r="D93" s="14">
        <f t="shared" si="7"/>
        <v>44136626.571047895</v>
      </c>
      <c r="E93" s="15">
        <f t="shared" si="8"/>
        <v>88273253.142095789</v>
      </c>
    </row>
    <row r="94" spans="2:5" x14ac:dyDescent="0.25">
      <c r="B94" s="4" t="s">
        <v>98</v>
      </c>
      <c r="C94" s="12">
        <f t="shared" si="6"/>
        <v>616785.42747666291</v>
      </c>
      <c r="D94" s="14">
        <f t="shared" si="7"/>
        <v>47707524.39243222</v>
      </c>
      <c r="E94" s="15">
        <f t="shared" si="8"/>
        <v>95415048.784864441</v>
      </c>
    </row>
    <row r="95" spans="2:5" x14ac:dyDescent="0.25">
      <c r="B95" s="4" t="s">
        <v>99</v>
      </c>
      <c r="C95" s="12">
        <f t="shared" si="6"/>
        <v>635288.99030096282</v>
      </c>
      <c r="D95" s="14">
        <f t="shared" si="7"/>
        <v>51565293.070398308</v>
      </c>
      <c r="E95" s="15">
        <f t="shared" si="8"/>
        <v>103130586.14079662</v>
      </c>
    </row>
    <row r="96" spans="2:5" x14ac:dyDescent="0.25">
      <c r="B96" s="4" t="s">
        <v>100</v>
      </c>
      <c r="C96" s="12">
        <f t="shared" si="6"/>
        <v>654347.66000999173</v>
      </c>
      <c r="D96" s="14">
        <f t="shared" si="7"/>
        <v>55732918.244398817</v>
      </c>
      <c r="E96" s="15">
        <f t="shared" si="8"/>
        <v>111465836.48879763</v>
      </c>
    </row>
    <row r="97" spans="2:5" x14ac:dyDescent="0.25">
      <c r="B97" s="4" t="s">
        <v>101</v>
      </c>
      <c r="C97" s="12">
        <f t="shared" si="6"/>
        <v>673978.08981029154</v>
      </c>
      <c r="D97" s="14">
        <f t="shared" si="7"/>
        <v>60235225.484170437</v>
      </c>
      <c r="E97" s="15">
        <f t="shared" si="8"/>
        <v>120470450.96834087</v>
      </c>
    </row>
    <row r="98" spans="2:5" x14ac:dyDescent="0.25">
      <c r="B98" s="4" t="s">
        <v>102</v>
      </c>
      <c r="C98" s="12">
        <f t="shared" si="6"/>
        <v>694197.43250460026</v>
      </c>
      <c r="D98" s="14">
        <f t="shared" si="7"/>
        <v>65099027.516530372</v>
      </c>
      <c r="E98" s="15">
        <f t="shared" si="8"/>
        <v>130198055.03306074</v>
      </c>
    </row>
    <row r="99" spans="2:5" x14ac:dyDescent="0.25">
      <c r="B99" s="4" t="s">
        <v>103</v>
      </c>
      <c r="C99" s="12">
        <f t="shared" si="6"/>
        <v>715023.35547973833</v>
      </c>
      <c r="D99" s="14">
        <f t="shared" si="7"/>
        <v>70353283.231287897</v>
      </c>
      <c r="E99" s="15">
        <f t="shared" si="8"/>
        <v>140706566.46257579</v>
      </c>
    </row>
    <row r="100" spans="2:5" x14ac:dyDescent="0.25">
      <c r="B100" s="4" t="s">
        <v>104</v>
      </c>
      <c r="C100" s="12">
        <f t="shared" si="6"/>
        <v>736474.05614413053</v>
      </c>
      <c r="D100" s="14">
        <f t="shared" si="7"/>
        <v>76029269.408629075</v>
      </c>
      <c r="E100" s="15">
        <f t="shared" si="8"/>
        <v>152058538.81725815</v>
      </c>
    </row>
    <row r="101" spans="2:5" x14ac:dyDescent="0.25">
      <c r="B101" s="4" t="s">
        <v>105</v>
      </c>
      <c r="C101" s="12">
        <f t="shared" si="6"/>
        <v>758568.27782845451</v>
      </c>
      <c r="D101" s="14">
        <f t="shared" si="7"/>
        <v>82160766.185722679</v>
      </c>
      <c r="E101" s="15">
        <f t="shared" si="8"/>
        <v>164321532.37144536</v>
      </c>
    </row>
    <row r="102" spans="2:5" x14ac:dyDescent="0.25">
      <c r="B102" s="4" t="s">
        <v>106</v>
      </c>
      <c r="C102" s="12">
        <f t="shared" si="6"/>
        <v>781325.32616330811</v>
      </c>
      <c r="D102" s="14">
        <f t="shared" si="7"/>
        <v>88784257.361715883</v>
      </c>
      <c r="E102" s="15">
        <f t="shared" si="8"/>
        <v>177568514.72343177</v>
      </c>
    </row>
    <row r="103" spans="2:5" x14ac:dyDescent="0.25">
      <c r="B103" s="4" t="s">
        <v>107</v>
      </c>
      <c r="C103" s="12">
        <f t="shared" si="6"/>
        <v>804765.08594820742</v>
      </c>
      <c r="D103" s="14">
        <f t="shared" si="7"/>
        <v>95939146.728222609</v>
      </c>
      <c r="E103" s="15">
        <f t="shared" si="8"/>
        <v>191878293.45644522</v>
      </c>
    </row>
    <row r="104" spans="2:5" x14ac:dyDescent="0.25">
      <c r="B104" s="4" t="s">
        <v>108</v>
      </c>
      <c r="C104" s="12">
        <f t="shared" si="6"/>
        <v>828908.03852665366</v>
      </c>
      <c r="D104" s="14">
        <f t="shared" si="7"/>
        <v>103667991.70737696</v>
      </c>
      <c r="E104" s="15">
        <f t="shared" si="8"/>
        <v>207335983.41475391</v>
      </c>
    </row>
    <row r="105" spans="2:5" x14ac:dyDescent="0.25">
      <c r="B105" s="4" t="s">
        <v>109</v>
      </c>
      <c r="C105" s="12">
        <f t="shared" si="6"/>
        <v>853775.27968245326</v>
      </c>
      <c r="D105" s="14">
        <f t="shared" si="7"/>
        <v>112016755.68209054</v>
      </c>
      <c r="E105" s="15">
        <f t="shared" si="8"/>
        <v>224033511.36418107</v>
      </c>
    </row>
    <row r="106" spans="2:5" x14ac:dyDescent="0.25">
      <c r="B106" s="4" t="s">
        <v>110</v>
      </c>
      <c r="C106" s="12">
        <f t="shared" si="6"/>
        <v>879388.53807292692</v>
      </c>
      <c r="D106" s="14">
        <f t="shared" si="7"/>
        <v>121035080.51392491</v>
      </c>
      <c r="E106" s="15">
        <f t="shared" si="8"/>
        <v>242070161.02784982</v>
      </c>
    </row>
    <row r="107" spans="2:5" x14ac:dyDescent="0.25">
      <c r="B107" s="4" t="s">
        <v>111</v>
      </c>
      <c r="C107" s="12">
        <f t="shared" si="6"/>
        <v>905770.19421511481</v>
      </c>
      <c r="D107" s="14">
        <f t="shared" si="7"/>
        <v>130776580.86362405</v>
      </c>
      <c r="E107" s="15">
        <f t="shared" si="8"/>
        <v>261553161.7272481</v>
      </c>
    </row>
    <row r="108" spans="2:5" x14ac:dyDescent="0.25">
      <c r="B108" s="4" t="s">
        <v>112</v>
      </c>
      <c r="C108" s="12">
        <f t="shared" si="6"/>
        <v>932943.30004156823</v>
      </c>
      <c r="D108" s="14">
        <f t="shared" si="7"/>
        <v>141299162.05855668</v>
      </c>
      <c r="E108" s="15">
        <f t="shared" si="8"/>
        <v>282598324.11711335</v>
      </c>
    </row>
    <row r="109" spans="2:5" x14ac:dyDescent="0.25">
      <c r="B109" s="4" t="s">
        <v>113</v>
      </c>
      <c r="C109" s="12">
        <f t="shared" si="6"/>
        <v>960931.59904281527</v>
      </c>
      <c r="D109" s="14">
        <f t="shared" si="7"/>
        <v>152665363.39085919</v>
      </c>
      <c r="E109" s="15">
        <f t="shared" si="8"/>
        <v>305330726.78171837</v>
      </c>
    </row>
    <row r="110" spans="2:5" x14ac:dyDescent="0.25">
      <c r="B110" s="4" t="s">
        <v>114</v>
      </c>
      <c r="C110" s="12">
        <f t="shared" si="6"/>
        <v>989759.54701409978</v>
      </c>
      <c r="D110" s="14">
        <f t="shared" si="7"/>
        <v>164942728.88077444</v>
      </c>
      <c r="E110" s="15">
        <f t="shared" si="8"/>
        <v>329885457.76154888</v>
      </c>
    </row>
    <row r="111" spans="2:5" x14ac:dyDescent="0.25">
      <c r="B111" s="4" t="s">
        <v>115</v>
      </c>
      <c r="C111" s="12">
        <f t="shared" ref="C111:C117" si="9">C110*(1+$C$5)</f>
        <v>1019452.3334245228</v>
      </c>
      <c r="D111" s="14">
        <f t="shared" ref="D111:D117" si="10">(C111*C$3+D110)*(1+C$6)</f>
        <v>178204207.70244232</v>
      </c>
      <c r="E111" s="15">
        <f t="shared" ref="E111:E117" si="11">(C111*(C$3+C$4)+E110)*(1+C$6)</f>
        <v>356408415.40488464</v>
      </c>
    </row>
    <row r="112" spans="2:5" x14ac:dyDescent="0.25">
      <c r="B112" s="4" t="s">
        <v>116</v>
      </c>
      <c r="C112" s="12">
        <f t="shared" si="9"/>
        <v>1050035.9034272586</v>
      </c>
      <c r="D112" s="14">
        <f t="shared" si="10"/>
        <v>192528586.64517981</v>
      </c>
      <c r="E112" s="15">
        <f t="shared" si="11"/>
        <v>385057173.29035962</v>
      </c>
    </row>
    <row r="113" spans="2:5" x14ac:dyDescent="0.25">
      <c r="B113" s="4" t="s">
        <v>117</v>
      </c>
      <c r="C113" s="12">
        <f t="shared" si="9"/>
        <v>1081536.9805300764</v>
      </c>
      <c r="D113" s="14">
        <f t="shared" si="10"/>
        <v>208000957.17313257</v>
      </c>
      <c r="E113" s="15">
        <f t="shared" si="11"/>
        <v>416001914.34626514</v>
      </c>
    </row>
    <row r="114" spans="2:5" x14ac:dyDescent="0.25">
      <c r="B114" s="4" t="s">
        <v>118</v>
      </c>
      <c r="C114" s="12">
        <f t="shared" si="9"/>
        <v>1113983.0899459787</v>
      </c>
      <c r="D114" s="14">
        <f t="shared" si="10"/>
        <v>224713219.8512117</v>
      </c>
      <c r="E114" s="15">
        <f t="shared" si="11"/>
        <v>449426439.70242339</v>
      </c>
    </row>
    <row r="115" spans="2:5" x14ac:dyDescent="0.25">
      <c r="B115" s="4" t="s">
        <v>119</v>
      </c>
      <c r="C115" s="12">
        <f t="shared" si="9"/>
        <v>1147402.582644358</v>
      </c>
      <c r="D115" s="14">
        <f t="shared" si="10"/>
        <v>242764629.12666401</v>
      </c>
      <c r="E115" s="15">
        <f t="shared" si="11"/>
        <v>485529258.25332803</v>
      </c>
    </row>
    <row r="116" spans="2:5" x14ac:dyDescent="0.25">
      <c r="B116" s="4" t="s">
        <v>120</v>
      </c>
      <c r="C116" s="12">
        <f t="shared" si="9"/>
        <v>1181824.6601236889</v>
      </c>
      <c r="D116" s="14">
        <f t="shared" si="10"/>
        <v>262262381.69477317</v>
      </c>
      <c r="E116" s="15">
        <f t="shared" si="11"/>
        <v>524524763.38954633</v>
      </c>
    </row>
    <row r="117" spans="2:5" x14ac:dyDescent="0.25">
      <c r="B117" s="4" t="s">
        <v>121</v>
      </c>
      <c r="C117" s="12">
        <f t="shared" si="9"/>
        <v>1217279.3999273996</v>
      </c>
      <c r="D117" s="14">
        <f t="shared" si="10"/>
        <v>283322251.93547034</v>
      </c>
      <c r="E117" s="15">
        <f t="shared" si="11"/>
        <v>566644503.87094069</v>
      </c>
    </row>
    <row r="118" spans="2:5" ht="15.75" thickBot="1" x14ac:dyDescent="0.3">
      <c r="B118" s="6" t="s">
        <v>122</v>
      </c>
      <c r="C118" s="18">
        <f t="shared" ref="C118" si="12">C117*(1+$C$5)</f>
        <v>1253797.7819252217</v>
      </c>
      <c r="D118" s="19">
        <f t="shared" ref="D118" si="13">(C118*C$3+D117)*(1+C$6)</f>
        <v>306069278.18657678</v>
      </c>
      <c r="E118" s="20">
        <f t="shared" ref="E118" si="14">(C118*(C$3+C$4)+E117)*(1+C$6)</f>
        <v>612138556.37315357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401K Employer Match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Shuler, Andy</dc:creator>
  <cp:lastModifiedBy>Shuler, Andy</cp:lastModifiedBy>
  <dcterms:created xsi:type="dcterms:W3CDTF">2020-03-04T15:33:16Z</dcterms:created>
  <dcterms:modified xsi:type="dcterms:W3CDTF">2021-01-14T13:02:51Z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