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FB\"/>
    </mc:Choice>
  </mc:AlternateContent>
  <xr:revisionPtr revIDLastSave="0" documentId="13_ncr:1_{CE6CFC9A-F211-41D4-BCC5-C7370C9B6F0B}" xr6:coauthVersionLast="44" xr6:coauthVersionMax="44" xr10:uidLastSave="{00000000-0000-0000-0000-000000000000}"/>
  <bookViews>
    <workbookView xWindow="49170" yWindow="-120" windowWidth="29040" windowHeight="15840" xr2:uid="{51272BA7-231A-4FE9-9298-935600339532}"/>
  </bookViews>
  <sheets>
    <sheet name="Roth vs. Traditio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G12" i="2" s="1"/>
  <c r="D12" i="2"/>
  <c r="E12" i="2" s="1"/>
  <c r="C12" i="2"/>
  <c r="C13" i="2" l="1"/>
  <c r="F13" i="2" l="1"/>
  <c r="D13" i="2"/>
  <c r="C14" i="2"/>
  <c r="F14" i="2" l="1"/>
  <c r="G13" i="2"/>
  <c r="E13" i="2"/>
  <c r="D14" i="2"/>
  <c r="C15" i="2"/>
  <c r="F15" i="2" l="1"/>
  <c r="G14" i="2"/>
  <c r="E14" i="2"/>
  <c r="D15" i="2"/>
  <c r="C16" i="2"/>
  <c r="F16" i="2" l="1"/>
  <c r="G16" i="2" s="1"/>
  <c r="G15" i="2"/>
  <c r="E15" i="2"/>
  <c r="C17" i="2"/>
  <c r="F17" i="2" s="1"/>
  <c r="G17" i="2" s="1"/>
  <c r="D16" i="2"/>
  <c r="E16" i="2" s="1"/>
  <c r="C18" i="2" l="1"/>
  <c r="F18" i="2" s="1"/>
  <c r="D17" i="2"/>
  <c r="E17" i="2" s="1"/>
  <c r="G18" i="2" l="1"/>
  <c r="C19" i="2"/>
  <c r="F19" i="2" s="1"/>
  <c r="D18" i="2"/>
  <c r="E18" i="2" s="1"/>
  <c r="G19" i="2" l="1"/>
  <c r="D19" i="2"/>
  <c r="E19" i="2" s="1"/>
  <c r="C20" i="2"/>
  <c r="F20" i="2" s="1"/>
  <c r="G20" i="2" l="1"/>
  <c r="C21" i="2"/>
  <c r="F21" i="2" s="1"/>
  <c r="D20" i="2"/>
  <c r="E20" i="2" s="1"/>
  <c r="G21" i="2" l="1"/>
  <c r="C22" i="2"/>
  <c r="F22" i="2" s="1"/>
  <c r="D21" i="2"/>
  <c r="E21" i="2" s="1"/>
  <c r="G22" i="2" l="1"/>
  <c r="C23" i="2"/>
  <c r="F23" i="2" s="1"/>
  <c r="D22" i="2"/>
  <c r="E22" i="2" s="1"/>
  <c r="G23" i="2" l="1"/>
  <c r="D23" i="2"/>
  <c r="E23" i="2" s="1"/>
  <c r="C24" i="2"/>
  <c r="F24" i="2" s="1"/>
  <c r="G24" i="2" l="1"/>
  <c r="C25" i="2"/>
  <c r="F25" i="2" s="1"/>
  <c r="D24" i="2"/>
  <c r="E24" i="2" s="1"/>
  <c r="G25" i="2" l="1"/>
  <c r="C26" i="2"/>
  <c r="F26" i="2" s="1"/>
  <c r="D25" i="2"/>
  <c r="E25" i="2" s="1"/>
  <c r="G26" i="2" l="1"/>
  <c r="C27" i="2"/>
  <c r="F27" i="2" s="1"/>
  <c r="D26" i="2"/>
  <c r="E26" i="2" s="1"/>
  <c r="G27" i="2" l="1"/>
  <c r="D27" i="2"/>
  <c r="E27" i="2" s="1"/>
  <c r="C28" i="2"/>
  <c r="F28" i="2" s="1"/>
  <c r="G28" i="2" l="1"/>
  <c r="D28" i="2"/>
  <c r="E28" i="2" s="1"/>
  <c r="C29" i="2"/>
  <c r="F29" i="2" s="1"/>
  <c r="G29" i="2" l="1"/>
  <c r="D29" i="2"/>
  <c r="E29" i="2" s="1"/>
  <c r="C30" i="2"/>
  <c r="F30" i="2" s="1"/>
  <c r="G30" i="2" l="1"/>
  <c r="C31" i="2"/>
  <c r="F31" i="2" s="1"/>
  <c r="D30" i="2"/>
  <c r="E30" i="2" s="1"/>
  <c r="G31" i="2" l="1"/>
  <c r="C32" i="2"/>
  <c r="F32" i="2" s="1"/>
  <c r="D31" i="2"/>
  <c r="E31" i="2" s="1"/>
  <c r="G32" i="2" l="1"/>
  <c r="C33" i="2"/>
  <c r="F33" i="2" s="1"/>
  <c r="D32" i="2"/>
  <c r="E32" i="2" s="1"/>
  <c r="G33" i="2" l="1"/>
  <c r="D33" i="2"/>
  <c r="E33" i="2" s="1"/>
  <c r="C34" i="2"/>
  <c r="F34" i="2" s="1"/>
  <c r="G34" i="2" l="1"/>
  <c r="C35" i="2"/>
  <c r="F35" i="2" s="1"/>
  <c r="D34" i="2"/>
  <c r="E34" i="2" s="1"/>
  <c r="G35" i="2" l="1"/>
  <c r="C36" i="2"/>
  <c r="F36" i="2" s="1"/>
  <c r="D35" i="2"/>
  <c r="E35" i="2" s="1"/>
  <c r="G36" i="2" l="1"/>
  <c r="C37" i="2"/>
  <c r="F37" i="2" s="1"/>
  <c r="D36" i="2"/>
  <c r="E36" i="2" s="1"/>
  <c r="G37" i="2" l="1"/>
  <c r="D37" i="2"/>
  <c r="E37" i="2" s="1"/>
  <c r="C38" i="2"/>
  <c r="F38" i="2" s="1"/>
  <c r="G38" i="2" l="1"/>
  <c r="C39" i="2"/>
  <c r="F39" i="2" s="1"/>
  <c r="D38" i="2"/>
  <c r="E38" i="2" s="1"/>
  <c r="G39" i="2" l="1"/>
  <c r="C40" i="2"/>
  <c r="F40" i="2" s="1"/>
  <c r="D39" i="2"/>
  <c r="E39" i="2" s="1"/>
  <c r="G40" i="2" l="1"/>
  <c r="C41" i="2"/>
  <c r="F41" i="2" s="1"/>
  <c r="D40" i="2"/>
  <c r="E40" i="2" s="1"/>
  <c r="G41" i="2" l="1"/>
  <c r="D41" i="2"/>
  <c r="E41" i="2" s="1"/>
  <c r="C42" i="2"/>
  <c r="F42" i="2" s="1"/>
  <c r="G42" i="2" l="1"/>
  <c r="C43" i="2"/>
  <c r="F43" i="2" s="1"/>
  <c r="D42" i="2"/>
  <c r="E42" i="2" s="1"/>
  <c r="G43" i="2" l="1"/>
  <c r="C44" i="2"/>
  <c r="F44" i="2" s="1"/>
  <c r="D43" i="2"/>
  <c r="E43" i="2" s="1"/>
  <c r="G44" i="2" l="1"/>
  <c r="C45" i="2"/>
  <c r="F45" i="2" s="1"/>
  <c r="D44" i="2"/>
  <c r="E44" i="2" s="1"/>
  <c r="G45" i="2" l="1"/>
  <c r="D45" i="2"/>
  <c r="E45" i="2" s="1"/>
  <c r="C46" i="2"/>
  <c r="F46" i="2" s="1"/>
  <c r="G46" i="2" l="1"/>
  <c r="C47" i="2"/>
  <c r="F47" i="2" s="1"/>
  <c r="D46" i="2"/>
  <c r="E46" i="2" s="1"/>
  <c r="G47" i="2" l="1"/>
  <c r="C48" i="2"/>
  <c r="F48" i="2" s="1"/>
  <c r="D47" i="2"/>
  <c r="E47" i="2" s="1"/>
  <c r="G48" i="2" l="1"/>
  <c r="C49" i="2"/>
  <c r="F49" i="2" s="1"/>
  <c r="D48" i="2"/>
  <c r="E48" i="2" s="1"/>
  <c r="G49" i="2" l="1"/>
  <c r="D49" i="2"/>
  <c r="E49" i="2" s="1"/>
  <c r="C50" i="2"/>
  <c r="F50" i="2" s="1"/>
  <c r="G50" i="2" l="1"/>
  <c r="C51" i="2"/>
  <c r="F51" i="2" s="1"/>
  <c r="D50" i="2"/>
  <c r="E50" i="2" s="1"/>
  <c r="G51" i="2" l="1"/>
  <c r="C52" i="2"/>
  <c r="F52" i="2" s="1"/>
  <c r="D51" i="2"/>
  <c r="E51" i="2" s="1"/>
  <c r="G52" i="2" l="1"/>
  <c r="C53" i="2"/>
  <c r="F53" i="2" s="1"/>
  <c r="D52" i="2"/>
  <c r="E52" i="2" s="1"/>
  <c r="G53" i="2" l="1"/>
  <c r="D53" i="2"/>
  <c r="E53" i="2" s="1"/>
  <c r="C54" i="2"/>
  <c r="F54" i="2" s="1"/>
  <c r="G54" i="2" l="1"/>
  <c r="C55" i="2"/>
  <c r="F55" i="2" s="1"/>
  <c r="D54" i="2"/>
  <c r="E54" i="2" s="1"/>
  <c r="G55" i="2" l="1"/>
  <c r="C56" i="2"/>
  <c r="F56" i="2" s="1"/>
  <c r="D55" i="2"/>
  <c r="E55" i="2" s="1"/>
  <c r="G56" i="2" l="1"/>
  <c r="C57" i="2"/>
  <c r="F57" i="2" s="1"/>
  <c r="D56" i="2"/>
  <c r="E56" i="2" s="1"/>
  <c r="G57" i="2" l="1"/>
  <c r="D57" i="2"/>
  <c r="E57" i="2" s="1"/>
  <c r="C58" i="2"/>
  <c r="F58" i="2" s="1"/>
  <c r="G58" i="2" l="1"/>
  <c r="C59" i="2"/>
  <c r="F59" i="2" s="1"/>
  <c r="D58" i="2"/>
  <c r="E58" i="2" s="1"/>
  <c r="G59" i="2" l="1"/>
  <c r="C60" i="2"/>
  <c r="F60" i="2" s="1"/>
  <c r="D59" i="2"/>
  <c r="E59" i="2" s="1"/>
  <c r="G60" i="2" l="1"/>
  <c r="C61" i="2"/>
  <c r="F61" i="2" s="1"/>
  <c r="D60" i="2"/>
  <c r="E60" i="2" s="1"/>
  <c r="G61" i="2" l="1"/>
  <c r="D61" i="2"/>
  <c r="E61" i="2" s="1"/>
  <c r="C62" i="2"/>
  <c r="F62" i="2" s="1"/>
  <c r="G62" i="2" l="1"/>
  <c r="C63" i="2"/>
  <c r="F63" i="2" s="1"/>
  <c r="D62" i="2"/>
  <c r="E62" i="2" s="1"/>
  <c r="G63" i="2" l="1"/>
  <c r="C64" i="2"/>
  <c r="F64" i="2" s="1"/>
  <c r="D63" i="2"/>
  <c r="E63" i="2" s="1"/>
  <c r="G64" i="2" l="1"/>
  <c r="C65" i="2"/>
  <c r="F65" i="2" s="1"/>
  <c r="D64" i="2"/>
  <c r="E64" i="2" s="1"/>
  <c r="G65" i="2" l="1"/>
  <c r="D65" i="2"/>
  <c r="E65" i="2" s="1"/>
  <c r="C66" i="2"/>
  <c r="F66" i="2" s="1"/>
  <c r="G66" i="2" l="1"/>
  <c r="C67" i="2"/>
  <c r="F67" i="2" s="1"/>
  <c r="D66" i="2"/>
  <c r="E66" i="2" s="1"/>
  <c r="G67" i="2" l="1"/>
  <c r="C68" i="2"/>
  <c r="F68" i="2" s="1"/>
  <c r="D67" i="2"/>
  <c r="E67" i="2" s="1"/>
  <c r="G68" i="2" l="1"/>
  <c r="C69" i="2"/>
  <c r="F69" i="2" s="1"/>
  <c r="D68" i="2"/>
  <c r="E68" i="2" s="1"/>
  <c r="G69" i="2" l="1"/>
  <c r="D69" i="2"/>
  <c r="E69" i="2" s="1"/>
  <c r="C70" i="2"/>
  <c r="F70" i="2" s="1"/>
  <c r="G70" i="2" l="1"/>
  <c r="C71" i="2"/>
  <c r="F71" i="2" s="1"/>
  <c r="D70" i="2"/>
  <c r="E70" i="2" s="1"/>
  <c r="G71" i="2" l="1"/>
  <c r="C72" i="2"/>
  <c r="F72" i="2" s="1"/>
  <c r="D71" i="2"/>
  <c r="E71" i="2" s="1"/>
  <c r="G72" i="2" l="1"/>
  <c r="C73" i="2"/>
  <c r="F73" i="2" s="1"/>
  <c r="D72" i="2"/>
  <c r="E72" i="2" s="1"/>
  <c r="G73" i="2" l="1"/>
  <c r="D73" i="2"/>
  <c r="E73" i="2" s="1"/>
  <c r="C74" i="2"/>
  <c r="F74" i="2" s="1"/>
  <c r="G74" i="2" l="1"/>
  <c r="C75" i="2"/>
  <c r="F75" i="2" s="1"/>
  <c r="D74" i="2"/>
  <c r="E74" i="2" s="1"/>
  <c r="G75" i="2" l="1"/>
  <c r="C76" i="2"/>
  <c r="F76" i="2" s="1"/>
  <c r="D75" i="2"/>
  <c r="E75" i="2" s="1"/>
  <c r="G76" i="2" l="1"/>
  <c r="C77" i="2"/>
  <c r="F77" i="2" s="1"/>
  <c r="D76" i="2"/>
  <c r="E76" i="2" s="1"/>
  <c r="G77" i="2" l="1"/>
  <c r="D77" i="2"/>
  <c r="E77" i="2" s="1"/>
  <c r="C78" i="2"/>
  <c r="F78" i="2" s="1"/>
  <c r="G78" i="2" l="1"/>
  <c r="C79" i="2"/>
  <c r="F79" i="2" s="1"/>
  <c r="D78" i="2"/>
  <c r="E78" i="2" s="1"/>
  <c r="G79" i="2" l="1"/>
  <c r="C80" i="2"/>
  <c r="F80" i="2" s="1"/>
  <c r="D79" i="2"/>
  <c r="E79" i="2" s="1"/>
  <c r="G80" i="2" l="1"/>
  <c r="C81" i="2"/>
  <c r="F81" i="2" s="1"/>
  <c r="D80" i="2"/>
  <c r="E80" i="2" s="1"/>
  <c r="G81" i="2" l="1"/>
  <c r="D81" i="2"/>
  <c r="E81" i="2" s="1"/>
  <c r="C82" i="2"/>
  <c r="F82" i="2" s="1"/>
  <c r="G82" i="2" l="1"/>
  <c r="C83" i="2"/>
  <c r="F83" i="2" s="1"/>
  <c r="D82" i="2"/>
  <c r="E82" i="2" s="1"/>
  <c r="G83" i="2" l="1"/>
  <c r="C84" i="2"/>
  <c r="F84" i="2" s="1"/>
  <c r="D83" i="2"/>
  <c r="E83" i="2" s="1"/>
  <c r="G84" i="2" l="1"/>
  <c r="C85" i="2"/>
  <c r="F85" i="2" s="1"/>
  <c r="D84" i="2"/>
  <c r="E84" i="2" s="1"/>
  <c r="G85" i="2" l="1"/>
  <c r="D85" i="2"/>
  <c r="E85" i="2" s="1"/>
  <c r="C86" i="2"/>
  <c r="F86" i="2" s="1"/>
  <c r="G86" i="2" l="1"/>
  <c r="C87" i="2"/>
  <c r="F87" i="2" s="1"/>
  <c r="D86" i="2"/>
  <c r="E86" i="2" s="1"/>
  <c r="G87" i="2" l="1"/>
  <c r="C88" i="2"/>
  <c r="F88" i="2" s="1"/>
  <c r="D87" i="2"/>
  <c r="E87" i="2" s="1"/>
  <c r="G88" i="2" l="1"/>
  <c r="C89" i="2"/>
  <c r="F89" i="2" s="1"/>
  <c r="D88" i="2"/>
  <c r="E88" i="2" s="1"/>
  <c r="G89" i="2" l="1"/>
  <c r="D89" i="2"/>
  <c r="E89" i="2" s="1"/>
  <c r="C90" i="2"/>
  <c r="F90" i="2" s="1"/>
  <c r="G90" i="2" l="1"/>
  <c r="C91" i="2"/>
  <c r="F91" i="2" s="1"/>
  <c r="D90" i="2"/>
  <c r="E90" i="2" s="1"/>
  <c r="G91" i="2" l="1"/>
  <c r="C92" i="2"/>
  <c r="F92" i="2" s="1"/>
  <c r="D91" i="2"/>
  <c r="E91" i="2" s="1"/>
  <c r="G92" i="2" l="1"/>
  <c r="C93" i="2"/>
  <c r="F93" i="2" s="1"/>
  <c r="D92" i="2"/>
  <c r="E92" i="2" s="1"/>
  <c r="G93" i="2" l="1"/>
  <c r="D93" i="2"/>
  <c r="E93" i="2" s="1"/>
  <c r="C94" i="2"/>
  <c r="F94" i="2" s="1"/>
  <c r="G94" i="2" l="1"/>
  <c r="C95" i="2"/>
  <c r="F95" i="2" s="1"/>
  <c r="D94" i="2"/>
  <c r="E94" i="2" s="1"/>
  <c r="G95" i="2" l="1"/>
  <c r="C96" i="2"/>
  <c r="F96" i="2" s="1"/>
  <c r="D95" i="2"/>
  <c r="E95" i="2" s="1"/>
  <c r="G96" i="2" l="1"/>
  <c r="C97" i="2"/>
  <c r="F97" i="2" s="1"/>
  <c r="D96" i="2"/>
  <c r="E96" i="2" s="1"/>
  <c r="G97" i="2" l="1"/>
  <c r="D97" i="2"/>
  <c r="E97" i="2" s="1"/>
  <c r="C98" i="2"/>
  <c r="F98" i="2" s="1"/>
  <c r="G98" i="2" l="1"/>
  <c r="C99" i="2"/>
  <c r="F99" i="2" s="1"/>
  <c r="D98" i="2"/>
  <c r="E98" i="2" s="1"/>
  <c r="G99" i="2" l="1"/>
  <c r="C100" i="2"/>
  <c r="F100" i="2" s="1"/>
  <c r="D99" i="2"/>
  <c r="E99" i="2" s="1"/>
  <c r="G100" i="2" l="1"/>
  <c r="C101" i="2"/>
  <c r="F101" i="2" s="1"/>
  <c r="D100" i="2"/>
  <c r="E100" i="2" s="1"/>
  <c r="G101" i="2" l="1"/>
  <c r="D101" i="2"/>
  <c r="E101" i="2" s="1"/>
  <c r="C102" i="2"/>
  <c r="F102" i="2" s="1"/>
  <c r="G102" i="2" l="1"/>
  <c r="C103" i="2"/>
  <c r="F103" i="2" s="1"/>
  <c r="D102" i="2"/>
  <c r="E102" i="2" s="1"/>
  <c r="G103" i="2" l="1"/>
  <c r="C104" i="2"/>
  <c r="F104" i="2" s="1"/>
  <c r="D103" i="2"/>
  <c r="E103" i="2" s="1"/>
  <c r="G104" i="2" l="1"/>
  <c r="C105" i="2"/>
  <c r="F105" i="2" s="1"/>
  <c r="D104" i="2"/>
  <c r="E104" i="2" s="1"/>
  <c r="G105" i="2" l="1"/>
  <c r="D105" i="2"/>
  <c r="E105" i="2" s="1"/>
  <c r="C106" i="2"/>
  <c r="F106" i="2" s="1"/>
  <c r="G106" i="2" l="1"/>
  <c r="C107" i="2"/>
  <c r="F107" i="2" s="1"/>
  <c r="D106" i="2"/>
  <c r="E106" i="2" s="1"/>
  <c r="G107" i="2" l="1"/>
  <c r="C108" i="2"/>
  <c r="F108" i="2" s="1"/>
  <c r="D107" i="2"/>
  <c r="E107" i="2" s="1"/>
  <c r="G108" i="2" l="1"/>
  <c r="C109" i="2"/>
  <c r="F109" i="2" s="1"/>
  <c r="D108" i="2"/>
  <c r="E108" i="2" s="1"/>
  <c r="G109" i="2" l="1"/>
  <c r="D109" i="2"/>
  <c r="E109" i="2" s="1"/>
  <c r="C110" i="2"/>
  <c r="F110" i="2" s="1"/>
  <c r="G110" i="2" l="1"/>
  <c r="C111" i="2"/>
  <c r="F111" i="2" s="1"/>
  <c r="D110" i="2"/>
  <c r="E110" i="2" s="1"/>
  <c r="G111" i="2" l="1"/>
  <c r="C112" i="2"/>
  <c r="F112" i="2" s="1"/>
  <c r="D111" i="2"/>
  <c r="E111" i="2" s="1"/>
  <c r="G112" i="2" l="1"/>
  <c r="C113" i="2"/>
  <c r="F113" i="2" s="1"/>
  <c r="D112" i="2"/>
  <c r="E112" i="2" s="1"/>
  <c r="G113" i="2" l="1"/>
  <c r="D113" i="2"/>
  <c r="E113" i="2" s="1"/>
  <c r="C114" i="2"/>
  <c r="F114" i="2" s="1"/>
  <c r="G114" i="2" l="1"/>
  <c r="C115" i="2"/>
  <c r="F115" i="2" s="1"/>
  <c r="D114" i="2"/>
  <c r="E114" i="2" s="1"/>
  <c r="G115" i="2" l="1"/>
  <c r="C116" i="2"/>
  <c r="F116" i="2" s="1"/>
  <c r="D115" i="2"/>
  <c r="E115" i="2" s="1"/>
  <c r="G116" i="2" l="1"/>
  <c r="C117" i="2"/>
  <c r="F117" i="2" s="1"/>
  <c r="D116" i="2"/>
  <c r="E116" i="2" s="1"/>
  <c r="G117" i="2" l="1"/>
  <c r="D117" i="2"/>
  <c r="E117" i="2" s="1"/>
  <c r="C118" i="2"/>
  <c r="F118" i="2" s="1"/>
  <c r="G118" i="2" l="1"/>
  <c r="C119" i="2"/>
  <c r="F119" i="2" s="1"/>
  <c r="D118" i="2"/>
  <c r="E118" i="2" s="1"/>
  <c r="G119" i="2" l="1"/>
  <c r="C120" i="2"/>
  <c r="F120" i="2" s="1"/>
  <c r="D119" i="2"/>
  <c r="E119" i="2" s="1"/>
  <c r="G120" i="2" l="1"/>
  <c r="C121" i="2"/>
  <c r="F121" i="2" s="1"/>
  <c r="G121" i="2" s="1"/>
  <c r="D120" i="2"/>
  <c r="E120" i="2" s="1"/>
  <c r="D121" i="2" l="1"/>
  <c r="E121" i="2" s="1"/>
</calcChain>
</file>

<file path=xl/sharedStrings.xml><?xml version="1.0" encoding="utf-8"?>
<sst xmlns="http://schemas.openxmlformats.org/spreadsheetml/2006/main" count="125" uniqueCount="123">
  <si>
    <t>Salary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</si>
  <si>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</si>
  <si>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</si>
  <si>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</si>
  <si>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</si>
  <si>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</si>
  <si>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</si>
  <si>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</si>
  <si>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</si>
  <si>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</si>
  <si>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</si>
  <si>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</si>
  <si>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</si>
  <si>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</si>
  <si>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</si>
  <si>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</si>
  <si>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</si>
  <si>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</si>
  <si>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</si>
  <si>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</si>
  <si>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</si>
  <si>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</si>
  <si>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</si>
  <si>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</si>
  <si>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</si>
  <si>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</si>
  <si>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</si>
  <si>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</si>
  <si>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</si>
  <si>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</si>
  <si>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</si>
  <si>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</si>
  <si>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</si>
  <si>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</si>
  <si>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</si>
  <si>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</si>
  <si>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</si>
  <si>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</si>
  <si>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</si>
  <si>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</si>
  <si>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</si>
  <si>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Contribution %</t>
  </si>
  <si>
    <t>Employer Match %</t>
  </si>
  <si>
    <t>Annual Raise %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</si>
  <si>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</si>
  <si>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</si>
  <si>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</si>
  <si>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</si>
  <si>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</si>
  <si>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</si>
  <si>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</si>
  <si>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</si>
  <si>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</si>
  <si>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</si>
  <si>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</si>
  <si>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Ending Year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</si>
  <si>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</si>
  <si>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</si>
  <si>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</si>
  <si>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</si>
  <si>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</si>
  <si>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</si>
  <si>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</si>
  <si>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</si>
  <si>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</si>
  <si>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</si>
  <si>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</si>
  <si>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</si>
  <si>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</si>
  <si>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</si>
  <si>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</si>
  <si>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</si>
  <si>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</si>
  <si>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</si>
  <si>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</si>
  <si>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</si>
  <si>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</si>
  <si>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</si>
  <si>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</si>
  <si>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</si>
  <si>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</si>
  <si>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</si>
  <si>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</si>
  <si>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</si>
  <si>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</si>
  <si>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</si>
  <si>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</si>
  <si>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</si>
  <si>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</si>
  <si>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</si>
  <si>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</si>
  <si>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</si>
  <si>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</si>
  <si>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</si>
  <si>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</si>
  <si>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</si>
  <si>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</si>
  <si>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</si>
  <si>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</si>
  <si>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</si>
  <si>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</si>
  <si>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</si>
  <si>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</si>
  <si>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</si>
  <si>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</si>
  <si>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</si>
  <si>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</si>
  <si>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</si>
  <si>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</si>
  <si>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Year 105</t>
  </si>
  <si>
    <t>Year 106</t>
  </si>
  <si>
    <t>Year 107</t>
  </si>
  <si>
    <t>Year 108</t>
  </si>
  <si>
    <t>Year 109</t>
  </si>
  <si>
    <t>Year 110</t>
  </si>
  <si>
    <t>Growth Rate</t>
  </si>
  <si>
    <t>Traditional</t>
  </si>
  <si>
    <t>Roth</t>
  </si>
  <si>
    <t>Balance</t>
  </si>
  <si>
    <t>After Withdrawal</t>
  </si>
  <si>
    <t>Current Tax Rate</t>
  </si>
  <si>
    <t>Future Tax Rate</t>
  </si>
  <si>
    <t>Current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</si>
</sst>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/>
    </xf>
    <xf numFmtId="9" fontId="0" fillId="3" borderId="4" xfId="2" applyFont="1" applyFill="1" applyBorder="1" applyAlignment="1">
      <alignment horizontal="center"/>
    </xf>
    <xf numFmtId="9" fontId="0" fillId="3" borderId="6" xfId="2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9" fontId="0" fillId="3" borderId="4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0" fillId="2" borderId="14" xfId="1" applyNumberFormat="1" applyFont="1" applyFill="1" applyBorder="1" applyAlignment="1">
      <alignment horizontal="center" vertical="center"/>
    </xf>
    <xf numFmtId="164" fontId="0" fillId="4" borderId="3" xfId="1" applyNumberFormat="1" applyFont="1" applyFill="1" applyBorder="1" applyAlignment="1">
      <alignment horizontal="center" vertical="center"/>
    </xf>
    <xf numFmtId="164" fontId="0" fillId="4" borderId="4" xfId="1" applyNumberFormat="1" applyFont="1" applyFill="1" applyBorder="1" applyAlignment="1">
      <alignment horizontal="center" vertical="center"/>
    </xf>
    <xf numFmtId="164" fontId="0" fillId="5" borderId="4" xfId="1" applyNumberFormat="1" applyFont="1" applyFill="1" applyBorder="1" applyAlignment="1">
      <alignment horizontal="center" vertical="center"/>
    </xf>
    <xf numFmtId="164" fontId="0" fillId="2" borderId="15" xfId="1" applyNumberFormat="1" applyFont="1" applyFill="1" applyBorder="1" applyAlignment="1">
      <alignment horizontal="center" vertical="center"/>
    </xf>
    <xf numFmtId="164" fontId="0" fillId="4" borderId="5" xfId="1" applyNumberFormat="1" applyFont="1" applyFill="1" applyBorder="1" applyAlignment="1">
      <alignment horizontal="center" vertical="center"/>
    </xf>
    <xf numFmtId="164" fontId="0" fillId="4" borderId="6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Roth vs.</a:t>
            </a:r>
            <a:r>
              <a:rPr lang="en-US" baseline="0"/>
              <a:t> Traditional 401k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'Roth vs. Traditional'!$E$10:$E$11</c:f>
              <c:strCache>
                <c:ptCount val="2"/>
                <c:pt idx="0">
                  <c:v>Traditional</c:v>
                </c:pt>
                <c:pt idx="1">
                  <c:v>After Withdrawal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'Roth vs. Traditional'!$B$12:$B$61</c:f>
              <c:strCache>
                <c:ptCount val="5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  <c:pt idx="21">
                  <c:v>Year 22</c:v>
                </c:pt>
                <c:pt idx="22">
                  <c:v>Year 23</c:v>
                </c:pt>
                <c:pt idx="23">
                  <c:v>Year 24</c:v>
                </c:pt>
                <c:pt idx="24">
                  <c:v>Year 25</c:v>
                </c:pt>
                <c:pt idx="25">
                  <c:v>Year 26</c:v>
                </c:pt>
                <c:pt idx="26">
                  <c:v>Year 27</c:v>
                </c:pt>
                <c:pt idx="27">
                  <c:v>Year 28</c:v>
                </c:pt>
                <c:pt idx="28">
                  <c:v>Year 29</c:v>
                </c:pt>
                <c:pt idx="29">
                  <c:v>Year 30</c:v>
                </c:pt>
                <c:pt idx="30">
                  <c:v>Year 31</c:v>
                </c:pt>
                <c:pt idx="31">
                  <c:v>Year 32</c:v>
                </c:pt>
                <c:pt idx="32">
                  <c:v>Year 33</c:v>
                </c:pt>
                <c:pt idx="33">
                  <c:v>Year 34</c:v>
                </c:pt>
                <c:pt idx="34">
                  <c:v>Year 35</c:v>
                </c:pt>
                <c:pt idx="35">
                  <c:v>Year 36</c:v>
                </c:pt>
                <c:pt idx="36">
                  <c:v>Year 37</c:v>
                </c:pt>
                <c:pt idx="37">
                  <c:v>Year 38</c:v>
                </c:pt>
                <c:pt idx="38">
                  <c:v>Year 39</c:v>
                </c:pt>
                <c:pt idx="39">
                  <c:v>Year 40</c:v>
                </c:pt>
                <c:pt idx="40">
                  <c:v>Year 41</c:v>
                </c:pt>
                <c:pt idx="41">
                  <c:v>Year 42</c:v>
                </c:pt>
                <c:pt idx="42">
                  <c:v>Year 43</c:v>
                </c:pt>
                <c:pt idx="43">
                  <c:v>Year 44</c:v>
                </c:pt>
                <c:pt idx="44">
                  <c:v>Year 45</c:v>
                </c:pt>
                <c:pt idx="45">
                  <c:v>Year 46</c:v>
                </c:pt>
                <c:pt idx="46">
                  <c:v>Year 47</c:v>
                </c:pt>
                <c:pt idx="47">
                  <c:v>Year 48</c:v>
                </c:pt>
                <c:pt idx="48">
                  <c:v>Year 49</c:v>
                </c:pt>
                <c:pt idx="49">
                  <c:v>Year 50</c:v>
                </c:pt>
              </c:strCache>
            </c:strRef>
          </c:cat>
          <c:val>
            <c:numRef>
              <c:f>'Roth vs. Traditional'!$E$12:$E$61</c:f>
              <c:numCache>
                <c:formatCode>_("$"* #,##0_);_("$"* \(#,##0\);_("$"* "-"??_);_(@_)</c:formatCode>
                <c:ptCount val="50"/>
                <c:pt idx="0">
                  <c:v>4276.8</c:v>
                </c:pt>
                <c:pt idx="1">
                  <c:v>9024.0480000000007</c:v>
                </c:pt>
                <c:pt idx="2">
                  <c:v>14283.228960000002</c:v>
                </c:pt>
                <c:pt idx="3">
                  <c:v>20099.262110400003</c:v>
                </c:pt>
                <c:pt idx="4">
                  <c:v>26520.779157840007</c:v>
                </c:pt>
                <c:pt idx="5">
                  <c:v>33600.424851433454</c:v>
                </c:pt>
                <c:pt idx="6">
                  <c:v>41395.181701343361</c:v>
                </c:pt>
                <c:pt idx="7">
                  <c:v>49966.720785099918</c:v>
                </c:pt>
                <c:pt idx="8">
                  <c:v>59381.780731986466</c:v>
                </c:pt>
                <c:pt idx="9">
                  <c:v>69712.577143146307</c:v>
                </c:pt>
                <c:pt idx="10">
                  <c:v>81037.244885776949</c:v>
                </c:pt>
                <c:pt idx="11">
                  <c:v>93440.315894953412</c:v>
                </c:pt>
                <c:pt idx="12">
                  <c:v>107013.23532741344</c:v>
                </c:pt>
                <c:pt idx="13">
                  <c:v>121854.91913929618</c:v>
                </c:pt>
                <c:pt idx="14">
                  <c:v>138072.35640570021</c:v>
                </c:pt>
                <c:pt idx="15">
                  <c:v>155781.2599654744</c:v>
                </c:pt>
                <c:pt idx="16">
                  <c:v>175106.76926145004</c:v>
                </c:pt>
                <c:pt idx="17">
                  <c:v>196184.20955606588</c:v>
                </c:pt>
                <c:pt idx="18">
                  <c:v>219159.91203686199</c:v>
                </c:pt>
                <c:pt idx="19">
                  <c:v>244192.09968761113</c:v>
                </c:pt>
                <c:pt idx="20">
                  <c:v>271451.84419105417</c:v>
                </c:pt>
                <c:pt idx="21">
                  <c:v>301124.09955062572</c:v>
                </c:pt>
                <c:pt idx="22">
                  <c:v>333408.81857369159</c:v>
                </c:pt>
                <c:pt idx="23">
                  <c:v>368522.15885037318</c:v>
                </c:pt>
                <c:pt idx="24">
                  <c:v>406697.78539291292</c:v>
                </c:pt>
                <c:pt idx="25">
                  <c:v>448188.27767389116</c:v>
                </c:pt>
                <c:pt idx="26">
                  <c:v>493266.64942083397</c:v>
                </c:pt>
                <c:pt idx="27">
                  <c:v>542227.99019352312</c:v>
                </c:pt>
                <c:pt idx="28">
                  <c:v>595391.23849259829</c:v>
                </c:pt>
                <c:pt idx="29">
                  <c:v>653101.09692810709</c:v>
                </c:pt>
                <c:pt idx="30">
                  <c:v>715730.10081913962</c:v>
                </c:pt>
                <c:pt idx="31">
                  <c:v>783680.85250555829</c:v>
                </c:pt>
                <c:pt idx="32">
                  <c:v>857388.43463551707</c:v>
                </c:pt>
                <c:pt idx="33">
                  <c:v>937323.01675375807</c:v>
                </c:pt>
                <c:pt idx="34">
                  <c:v>1023992.6706618803</c:v>
                </c:pt>
                <c:pt idx="35">
                  <c:v>1117946.4112596868</c:v>
                </c:pt>
                <c:pt idx="36">
                  <c:v>1219777.4809136637</c:v>
                </c:pt>
                <c:pt idx="37">
                  <c:v>1330126.8968425547</c:v>
                </c:pt>
                <c:pt idx="38">
                  <c:v>1449687.282569431</c:v>
                </c:pt>
                <c:pt idx="39">
                  <c:v>1579207.0061738417</c:v>
                </c:pt>
                <c:pt idx="40">
                  <c:v>1719494.6498965707</c:v>
                </c:pt>
                <c:pt idx="41">
                  <c:v>1871423.8376139828</c:v>
                </c:pt>
                <c:pt idx="42">
                  <c:v>2035938.4488205586</c:v>
                </c:pt>
                <c:pt idx="43">
                  <c:v>2214058.2500495841</c:v>
                </c:pt>
                <c:pt idx="44">
                  <c:v>2406884.9771366329</c:v>
                </c:pt>
                <c:pt idx="45">
                  <c:v>2615608.9044031384</c:v>
                </c:pt>
                <c:pt idx="46">
                  <c:v>2841515.9397238316</c:v>
                </c:pt>
                <c:pt idx="47">
                  <c:v>3085995.2875592331</c:v>
                </c:pt>
                <c:pt idx="48">
                  <c:v>3350547.725401192</c:v>
                </c:pt>
                <c:pt idx="49">
                  <c:v>3636794.542715624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4-4311-81CA-0846401D08DE}"/>
            </c:ext>
          </c:extLst>
        </c:ser>
        <c:ser>
          <c:idx val="4"/>
          <c:order val="4"/>
          <c:tx>
            <c:strRef>
              <c:f>'Roth vs. Traditional'!$G$10:$G$11</c:f>
              <c:strCache>
                <c:ptCount val="2"/>
                <c:pt idx="0">
                  <c:v>Roth</c:v>
                </c:pt>
                <c:pt idx="1">
                  <c:v>After Withdrawal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'Roth vs. Traditional'!$B$12:$B$61</c:f>
              <c:strCache>
                <c:ptCount val="5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  <c:pt idx="21">
                  <c:v>Year 22</c:v>
                </c:pt>
                <c:pt idx="22">
                  <c:v>Year 23</c:v>
                </c:pt>
                <c:pt idx="23">
                  <c:v>Year 24</c:v>
                </c:pt>
                <c:pt idx="24">
                  <c:v>Year 25</c:v>
                </c:pt>
                <c:pt idx="25">
                  <c:v>Year 26</c:v>
                </c:pt>
                <c:pt idx="26">
                  <c:v>Year 27</c:v>
                </c:pt>
                <c:pt idx="27">
                  <c:v>Year 28</c:v>
                </c:pt>
                <c:pt idx="28">
                  <c:v>Year 29</c:v>
                </c:pt>
                <c:pt idx="29">
                  <c:v>Year 30</c:v>
                </c:pt>
                <c:pt idx="30">
                  <c:v>Year 31</c:v>
                </c:pt>
                <c:pt idx="31">
                  <c:v>Year 32</c:v>
                </c:pt>
                <c:pt idx="32">
                  <c:v>Year 33</c:v>
                </c:pt>
                <c:pt idx="33">
                  <c:v>Year 34</c:v>
                </c:pt>
                <c:pt idx="34">
                  <c:v>Year 35</c:v>
                </c:pt>
                <c:pt idx="35">
                  <c:v>Year 36</c:v>
                </c:pt>
                <c:pt idx="36">
                  <c:v>Year 37</c:v>
                </c:pt>
                <c:pt idx="37">
                  <c:v>Year 38</c:v>
                </c:pt>
                <c:pt idx="38">
                  <c:v>Year 39</c:v>
                </c:pt>
                <c:pt idx="39">
                  <c:v>Year 40</c:v>
                </c:pt>
                <c:pt idx="40">
                  <c:v>Year 41</c:v>
                </c:pt>
                <c:pt idx="41">
                  <c:v>Year 42</c:v>
                </c:pt>
                <c:pt idx="42">
                  <c:v>Year 43</c:v>
                </c:pt>
                <c:pt idx="43">
                  <c:v>Year 44</c:v>
                </c:pt>
                <c:pt idx="44">
                  <c:v>Year 45</c:v>
                </c:pt>
                <c:pt idx="45">
                  <c:v>Year 46</c:v>
                </c:pt>
                <c:pt idx="46">
                  <c:v>Year 47</c:v>
                </c:pt>
                <c:pt idx="47">
                  <c:v>Year 48</c:v>
                </c:pt>
                <c:pt idx="48">
                  <c:v>Year 49</c:v>
                </c:pt>
                <c:pt idx="49">
                  <c:v>Year 50</c:v>
                </c:pt>
              </c:strCache>
            </c:strRef>
          </c:cat>
          <c:val>
            <c:numRef>
              <c:f>'Roth vs. Traditional'!$G$12:$G$61</c:f>
              <c:numCache>
                <c:formatCode>_("$"* #,##0_);_("$"* \(#,##0\);_("$"* "-"??_);_(@_)</c:formatCode>
                <c:ptCount val="50"/>
                <c:pt idx="0">
                  <c:v>3790.8</c:v>
                </c:pt>
                <c:pt idx="1">
                  <c:v>7998.5880000000006</c:v>
                </c:pt>
                <c:pt idx="2">
                  <c:v>12660.134760000001</c:v>
                </c:pt>
                <c:pt idx="3">
                  <c:v>17815.255052400003</c:v>
                </c:pt>
                <c:pt idx="4">
                  <c:v>23507.054253540005</c:v>
                </c:pt>
                <c:pt idx="5">
                  <c:v>29782.194754679647</c:v>
                </c:pt>
                <c:pt idx="6">
                  <c:v>36691.183780736152</c:v>
                </c:pt>
                <c:pt idx="7">
                  <c:v>44288.684332247649</c:v>
                </c:pt>
                <c:pt idx="8">
                  <c:v>52633.851103351633</c:v>
                </c:pt>
                <c:pt idx="9">
                  <c:v>61790.693376879666</c:v>
                </c:pt>
                <c:pt idx="10">
                  <c:v>71828.467057847738</c:v>
                </c:pt>
                <c:pt idx="11">
                  <c:v>82822.098179617795</c:v>
                </c:pt>
                <c:pt idx="12">
                  <c:v>94852.640403843718</c:v>
                </c:pt>
                <c:pt idx="13">
                  <c:v>108007.76923710341</c:v>
                </c:pt>
                <c:pt idx="14">
                  <c:v>122382.31590505244</c:v>
                </c:pt>
                <c:pt idx="15">
                  <c:v>138078.84406030682</c:v>
                </c:pt>
                <c:pt idx="16">
                  <c:v>155208.27275446703</c:v>
                </c:pt>
                <c:pt idx="17">
                  <c:v>173890.54937924017</c:v>
                </c:pt>
                <c:pt idx="18">
                  <c:v>194255.37657812762</c:v>
                </c:pt>
                <c:pt idx="19">
                  <c:v>216442.99745038254</c:v>
                </c:pt>
                <c:pt idx="20">
                  <c:v>240605.04371479797</c:v>
                </c:pt>
                <c:pt idx="21">
                  <c:v>266905.45187441818</c:v>
                </c:pt>
                <c:pt idx="22">
                  <c:v>295521.45282668114</c:v>
                </c:pt>
                <c:pt idx="23">
                  <c:v>326644.6407991944</c:v>
                </c:pt>
                <c:pt idx="24">
                  <c:v>360482.12796190009</c:v>
                </c:pt>
                <c:pt idx="25">
                  <c:v>397257.79157458531</c:v>
                </c:pt>
                <c:pt idx="26">
                  <c:v>437213.62107755733</c:v>
                </c:pt>
                <c:pt idx="27">
                  <c:v>480611.17312607728</c:v>
                </c:pt>
                <c:pt idx="28">
                  <c:v>527733.14320934832</c:v>
                </c:pt>
                <c:pt idx="29">
                  <c:v>578885.06318627659</c:v>
                </c:pt>
                <c:pt idx="30">
                  <c:v>634397.13481696462</c:v>
                </c:pt>
                <c:pt idx="31">
                  <c:v>694626.21017538116</c:v>
                </c:pt>
                <c:pt idx="32">
                  <c:v>759957.93069966277</c:v>
                </c:pt>
                <c:pt idx="33">
                  <c:v>830809.03757719451</c:v>
                </c:pt>
                <c:pt idx="34">
                  <c:v>907629.86717757559</c:v>
                </c:pt>
                <c:pt idx="35">
                  <c:v>990907.0463438133</c:v>
                </c:pt>
                <c:pt idx="36">
                  <c:v>1081166.4035371109</c:v>
                </c:pt>
                <c:pt idx="37">
                  <c:v>1178976.1131104464</c:v>
                </c:pt>
                <c:pt idx="38">
                  <c:v>1284950.0913683595</c:v>
                </c:pt>
                <c:pt idx="39">
                  <c:v>1399751.6645631781</c:v>
                </c:pt>
                <c:pt idx="40">
                  <c:v>1524097.5305901426</c:v>
                </c:pt>
                <c:pt idx="41">
                  <c:v>1658762.0378851215</c:v>
                </c:pt>
                <c:pt idx="42">
                  <c:v>1804581.8069091318</c:v>
                </c:pt>
                <c:pt idx="43">
                  <c:v>1962460.7216348588</c:v>
                </c:pt>
                <c:pt idx="44">
                  <c:v>2133375.3206438338</c:v>
                </c:pt>
                <c:pt idx="45">
                  <c:v>2318380.619811873</c:v>
                </c:pt>
                <c:pt idx="46">
                  <c:v>2518616.4011188508</c:v>
                </c:pt>
                <c:pt idx="47">
                  <c:v>2735314.0048820479</c:v>
                </c:pt>
                <c:pt idx="48">
                  <c:v>2969803.6656965115</c:v>
                </c:pt>
                <c:pt idx="49">
                  <c:v>3223522.4355888488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44-4311-81CA-0846401D0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863448"/>
        <c:axId val="6898637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'Roth vs. Traditional'!$C$10:$C$11</c15:sqref>
                        </c15:formulaRef>
                      </c:ext>
                    </c:extLst>
                    <c:strCache>
                      <c:ptCount val="2"/>
                      <c:pt idx="0">
                        <c:v>Salary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'Roth vs. Traditional'!$B$12:$B$61</c15:sqref>
                        </c15:formulaRef>
                      </c:ext>
                    </c:extLst>
                    <c:strCache>
                      <c:ptCount val="50"/>
                      <c:pt idx="0">
                        <c:v>Year 1</c:v>
                      </c:pt>
                      <c:pt idx="1">
                        <c:v>Year 2</c:v>
                      </c:pt>
                      <c:pt idx="2">
                        <c:v>Year 3</c:v>
                      </c:pt>
                      <c:pt idx="3">
                        <c:v>Year 4</c:v>
                      </c:pt>
                      <c:pt idx="4">
                        <c:v>Year 5</c:v>
                      </c:pt>
                      <c:pt idx="5">
                        <c:v>Year 6</c:v>
                      </c:pt>
                      <c:pt idx="6">
                        <c:v>Year 7</c:v>
                      </c:pt>
                      <c:pt idx="7">
                        <c:v>Year 8</c:v>
                      </c:pt>
                      <c:pt idx="8">
                        <c:v>Year 9</c:v>
                      </c:pt>
                      <c:pt idx="9">
                        <c:v>Year 10</c:v>
                      </c:pt>
                      <c:pt idx="10">
                        <c:v>Year 11</c:v>
                      </c:pt>
                      <c:pt idx="11">
                        <c:v>Year 12</c:v>
                      </c:pt>
                      <c:pt idx="12">
                        <c:v>Year 13</c:v>
                      </c:pt>
                      <c:pt idx="13">
                        <c:v>Year 14</c:v>
                      </c:pt>
                      <c:pt idx="14">
                        <c:v>Year 15</c:v>
                      </c:pt>
                      <c:pt idx="15">
                        <c:v>Year 16</c:v>
                      </c:pt>
                      <c:pt idx="16">
                        <c:v>Year 17</c:v>
                      </c:pt>
                      <c:pt idx="17">
                        <c:v>Year 18</c:v>
                      </c:pt>
                      <c:pt idx="18">
                        <c:v>Year 19</c:v>
                      </c:pt>
                      <c:pt idx="19">
                        <c:v>Year 20</c:v>
                      </c:pt>
                      <c:pt idx="20">
                        <c:v>Year 21</c:v>
                      </c:pt>
                      <c:pt idx="21">
                        <c:v>Year 22</c:v>
                      </c:pt>
                      <c:pt idx="22">
                        <c:v>Year 23</c:v>
                      </c:pt>
                      <c:pt idx="23">
                        <c:v>Year 24</c:v>
                      </c:pt>
                      <c:pt idx="24">
                        <c:v>Year 25</c:v>
                      </c:pt>
                      <c:pt idx="25">
                        <c:v>Year 26</c:v>
                      </c:pt>
                      <c:pt idx="26">
                        <c:v>Year 27</c:v>
                      </c:pt>
                      <c:pt idx="27">
                        <c:v>Year 28</c:v>
                      </c:pt>
                      <c:pt idx="28">
                        <c:v>Year 29</c:v>
                      </c:pt>
                      <c:pt idx="29">
                        <c:v>Year 30</c:v>
                      </c:pt>
                      <c:pt idx="30">
                        <c:v>Year 31</c:v>
                      </c:pt>
                      <c:pt idx="31">
                        <c:v>Year 32</c:v>
                      </c:pt>
                      <c:pt idx="32">
                        <c:v>Year 33</c:v>
                      </c:pt>
                      <c:pt idx="33">
                        <c:v>Year 34</c:v>
                      </c:pt>
                      <c:pt idx="34">
                        <c:v>Year 35</c:v>
                      </c:pt>
                      <c:pt idx="35">
                        <c:v>Year 36</c:v>
                      </c:pt>
                      <c:pt idx="36">
                        <c:v>Year 37</c:v>
                      </c:pt>
                      <c:pt idx="37">
                        <c:v>Year 38</c:v>
                      </c:pt>
                      <c:pt idx="38">
                        <c:v>Year 39</c:v>
                      </c:pt>
                      <c:pt idx="39">
                        <c:v>Year 40</c:v>
                      </c:pt>
                      <c:pt idx="40">
                        <c:v>Year 41</c:v>
                      </c:pt>
                      <c:pt idx="41">
                        <c:v>Year 42</c:v>
                      </c:pt>
                      <c:pt idx="42">
                        <c:v>Year 43</c:v>
                      </c:pt>
                      <c:pt idx="43">
                        <c:v>Year 44</c:v>
                      </c:pt>
                      <c:pt idx="44">
                        <c:v>Year 45</c:v>
                      </c:pt>
                      <c:pt idx="45">
                        <c:v>Year 46</c:v>
                      </c:pt>
                      <c:pt idx="46">
                        <c:v>Year 47</c:v>
                      </c:pt>
                      <c:pt idx="47">
                        <c:v>Year 48</c:v>
                      </c:pt>
                      <c:pt idx="48">
                        <c:v>Year 49</c:v>
                      </c:pt>
                      <c:pt idx="49">
                        <c:v>Year 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'Roth vs. Traditional'!$C$12:$C$61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50"/>
                      <c:pt idx="0">
                        <c:v>50000</c:v>
                      </c:pt>
                      <c:pt idx="1">
                        <c:v>51500</c:v>
                      </c:pt>
                      <c:pt idx="2">
                        <c:v>53045</c:v>
                      </c:pt>
                      <c:pt idx="3">
                        <c:v>54636.35</c:v>
                      </c:pt>
                      <c:pt idx="4">
                        <c:v>56275.440499999997</c:v>
                      </c:pt>
                      <c:pt idx="5">
                        <c:v>57963.703714999996</c:v>
                      </c:pt>
                      <c:pt idx="6">
                        <c:v>59702.614826450001</c:v>
                      </c:pt>
                      <c:pt idx="7">
                        <c:v>61493.693271243501</c:v>
                      </c:pt>
                      <c:pt idx="8">
                        <c:v>63338.504069380804</c:v>
                      </c:pt>
                      <c:pt idx="9">
                        <c:v>65238.659191462233</c:v>
                      </c:pt>
                      <c:pt idx="10">
                        <c:v>67195.818967206098</c:v>
                      </c:pt>
                      <c:pt idx="11">
                        <c:v>69211.693536222287</c:v>
                      </c:pt>
                      <c:pt idx="12">
                        <c:v>71288.04434230896</c:v>
                      </c:pt>
                      <c:pt idx="13">
                        <c:v>73426.685672578227</c:v>
                      </c:pt>
                      <c:pt idx="14">
                        <c:v>75629.486242755578</c:v>
                      </c:pt>
                      <c:pt idx="15">
                        <c:v>77898.370830038242</c:v>
                      </c:pt>
                      <c:pt idx="16">
                        <c:v>80235.321954939398</c:v>
                      </c:pt>
                      <c:pt idx="17">
                        <c:v>82642.381613587582</c:v>
                      </c:pt>
                      <c:pt idx="18">
                        <c:v>85121.65306199521</c:v>
                      </c:pt>
                      <c:pt idx="19">
                        <c:v>87675.302653855062</c:v>
                      </c:pt>
                      <c:pt idx="20">
                        <c:v>90305.56173347072</c:v>
                      </c:pt>
                      <c:pt idx="21">
                        <c:v>93014.728585474848</c:v>
                      </c:pt>
                      <c:pt idx="22">
                        <c:v>95805.170443039096</c:v>
                      </c:pt>
                      <c:pt idx="23">
                        <c:v>98679.325556330266</c:v>
                      </c:pt>
                      <c:pt idx="24">
                        <c:v>101639.70532302017</c:v>
                      </c:pt>
                      <c:pt idx="25">
                        <c:v>104688.89648271078</c:v>
                      </c:pt>
                      <c:pt idx="26">
                        <c:v>107829.56337719211</c:v>
                      </c:pt>
                      <c:pt idx="27">
                        <c:v>111064.45027850788</c:v>
                      </c:pt>
                      <c:pt idx="28">
                        <c:v>114396.38378686312</c:v>
                      </c:pt>
                      <c:pt idx="29">
                        <c:v>117828.27530046902</c:v>
                      </c:pt>
                      <c:pt idx="30">
                        <c:v>121363.12355948309</c:v>
                      </c:pt>
                      <c:pt idx="31">
                        <c:v>125004.01726626759</c:v>
                      </c:pt>
                      <c:pt idx="32">
                        <c:v>128754.13778425562</c:v>
                      </c:pt>
                      <c:pt idx="33">
                        <c:v>132616.7619177833</c:v>
                      </c:pt>
                      <c:pt idx="34">
                        <c:v>136595.26477531681</c:v>
                      </c:pt>
                      <c:pt idx="35">
                        <c:v>140693.12271857631</c:v>
                      </c:pt>
                      <c:pt idx="36">
                        <c:v>144913.9164001336</c:v>
                      </c:pt>
                      <c:pt idx="37">
                        <c:v>149261.33389213763</c:v>
                      </c:pt>
                      <c:pt idx="38">
                        <c:v>153739.17390890175</c:v>
                      </c:pt>
                      <c:pt idx="39">
                        <c:v>158351.34912616882</c:v>
                      </c:pt>
                      <c:pt idx="40">
                        <c:v>163101.88959995389</c:v>
                      </c:pt>
                      <c:pt idx="41">
                        <c:v>167994.94628795251</c:v>
                      </c:pt>
                      <c:pt idx="42">
                        <c:v>173034.79467659109</c:v>
                      </c:pt>
                      <c:pt idx="43">
                        <c:v>178225.83851688882</c:v>
                      </c:pt>
                      <c:pt idx="44">
                        <c:v>183572.6136723955</c:v>
                      </c:pt>
                      <c:pt idx="45">
                        <c:v>189079.79208256738</c:v>
                      </c:pt>
                      <c:pt idx="46">
                        <c:v>194752.18584504441</c:v>
                      </c:pt>
                      <c:pt idx="47">
                        <c:v>200594.75142039574</c:v>
                      </c:pt>
                      <c:pt idx="48">
                        <c:v>206612.59396300762</c:v>
                      </c:pt>
                      <c:pt idx="49">
                        <c:v>212810.97178189785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044-4311-81CA-0846401D08D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'Roth vs. Traditional'!$D$10:$D$11</c15:sqref>
                        </c15:formulaRef>
                      </c:ext>
                    </c:extLst>
                    <c:strCache>
                      <c:ptCount val="2"/>
                      <c:pt idx="0">
                        <c:v>Traditional</c:v>
                      </c:pt>
                      <c:pt idx="1">
                        <c:v>Balance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'Roth vs. Traditional'!$B$12:$B$61</c15:sqref>
                        </c15:formulaRef>
                      </c:ext>
                    </c:extLst>
                    <c:strCache>
                      <c:ptCount val="50"/>
                      <c:pt idx="0">
                        <c:v>Year 1</c:v>
                      </c:pt>
                      <c:pt idx="1">
                        <c:v>Year 2</c:v>
                      </c:pt>
                      <c:pt idx="2">
                        <c:v>Year 3</c:v>
                      </c:pt>
                      <c:pt idx="3">
                        <c:v>Year 4</c:v>
                      </c:pt>
                      <c:pt idx="4">
                        <c:v>Year 5</c:v>
                      </c:pt>
                      <c:pt idx="5">
                        <c:v>Year 6</c:v>
                      </c:pt>
                      <c:pt idx="6">
                        <c:v>Year 7</c:v>
                      </c:pt>
                      <c:pt idx="7">
                        <c:v>Year 8</c:v>
                      </c:pt>
                      <c:pt idx="8">
                        <c:v>Year 9</c:v>
                      </c:pt>
                      <c:pt idx="9">
                        <c:v>Year 10</c:v>
                      </c:pt>
                      <c:pt idx="10">
                        <c:v>Year 11</c:v>
                      </c:pt>
                      <c:pt idx="11">
                        <c:v>Year 12</c:v>
                      </c:pt>
                      <c:pt idx="12">
                        <c:v>Year 13</c:v>
                      </c:pt>
                      <c:pt idx="13">
                        <c:v>Year 14</c:v>
                      </c:pt>
                      <c:pt idx="14">
                        <c:v>Year 15</c:v>
                      </c:pt>
                      <c:pt idx="15">
                        <c:v>Year 16</c:v>
                      </c:pt>
                      <c:pt idx="16">
                        <c:v>Year 17</c:v>
                      </c:pt>
                      <c:pt idx="17">
                        <c:v>Year 18</c:v>
                      </c:pt>
                      <c:pt idx="18">
                        <c:v>Year 19</c:v>
                      </c:pt>
                      <c:pt idx="19">
                        <c:v>Year 20</c:v>
                      </c:pt>
                      <c:pt idx="20">
                        <c:v>Year 21</c:v>
                      </c:pt>
                      <c:pt idx="21">
                        <c:v>Year 22</c:v>
                      </c:pt>
                      <c:pt idx="22">
                        <c:v>Year 23</c:v>
                      </c:pt>
                      <c:pt idx="23">
                        <c:v>Year 24</c:v>
                      </c:pt>
                      <c:pt idx="24">
                        <c:v>Year 25</c:v>
                      </c:pt>
                      <c:pt idx="25">
                        <c:v>Year 26</c:v>
                      </c:pt>
                      <c:pt idx="26">
                        <c:v>Year 27</c:v>
                      </c:pt>
                      <c:pt idx="27">
                        <c:v>Year 28</c:v>
                      </c:pt>
                      <c:pt idx="28">
                        <c:v>Year 29</c:v>
                      </c:pt>
                      <c:pt idx="29">
                        <c:v>Year 30</c:v>
                      </c:pt>
                      <c:pt idx="30">
                        <c:v>Year 31</c:v>
                      </c:pt>
                      <c:pt idx="31">
                        <c:v>Year 32</c:v>
                      </c:pt>
                      <c:pt idx="32">
                        <c:v>Year 33</c:v>
                      </c:pt>
                      <c:pt idx="33">
                        <c:v>Year 34</c:v>
                      </c:pt>
                      <c:pt idx="34">
                        <c:v>Year 35</c:v>
                      </c:pt>
                      <c:pt idx="35">
                        <c:v>Year 36</c:v>
                      </c:pt>
                      <c:pt idx="36">
                        <c:v>Year 37</c:v>
                      </c:pt>
                      <c:pt idx="37">
                        <c:v>Year 38</c:v>
                      </c:pt>
                      <c:pt idx="38">
                        <c:v>Year 39</c:v>
                      </c:pt>
                      <c:pt idx="39">
                        <c:v>Year 40</c:v>
                      </c:pt>
                      <c:pt idx="40">
                        <c:v>Year 41</c:v>
                      </c:pt>
                      <c:pt idx="41">
                        <c:v>Year 42</c:v>
                      </c:pt>
                      <c:pt idx="42">
                        <c:v>Year 43</c:v>
                      </c:pt>
                      <c:pt idx="43">
                        <c:v>Year 44</c:v>
                      </c:pt>
                      <c:pt idx="44">
                        <c:v>Year 45</c:v>
                      </c:pt>
                      <c:pt idx="45">
                        <c:v>Year 46</c:v>
                      </c:pt>
                      <c:pt idx="46">
                        <c:v>Year 47</c:v>
                      </c:pt>
                      <c:pt idx="47">
                        <c:v>Year 48</c:v>
                      </c:pt>
                      <c:pt idx="48">
                        <c:v>Year 49</c:v>
                      </c:pt>
                      <c:pt idx="49">
                        <c:v>Year 50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'Roth vs. Traditional'!$D$12:$D$61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50"/>
                      <c:pt idx="0">
                        <c:v>4860</c:v>
                      </c:pt>
                      <c:pt idx="1">
                        <c:v>10254.6</c:v>
                      </c:pt>
                      <c:pt idx="2">
                        <c:v>16230.942000000003</c:v>
                      </c:pt>
                      <c:pt idx="3">
                        <c:v>22840.070580000003</c:v>
                      </c:pt>
                      <c:pt idx="4">
                        <c:v>30137.249043000007</c:v>
                      </c:pt>
                      <c:pt idx="5">
                        <c:v>38182.300967538016</c:v>
                      </c:pt>
                      <c:pt idx="6">
                        <c:v>47039.979206071999</c:v>
                      </c:pt>
                      <c:pt idx="7">
                        <c:v>56780.36452852263</c:v>
                      </c:pt>
                      <c:pt idx="8">
                        <c:v>67479.296286348253</c:v>
                      </c:pt>
                      <c:pt idx="9">
                        <c:v>79218.83766266625</c:v>
                      </c:pt>
                      <c:pt idx="10">
                        <c:v>92087.77827929199</c:v>
                      </c:pt>
                      <c:pt idx="11">
                        <c:v>106182.17715335616</c:v>
                      </c:pt>
                      <c:pt idx="12">
                        <c:v>121605.94923569709</c:v>
                      </c:pt>
                      <c:pt idx="13">
                        <c:v>138471.49902192748</c:v>
                      </c:pt>
                      <c:pt idx="14">
                        <c:v>156900.40500647752</c:v>
                      </c:pt>
                      <c:pt idx="15">
                        <c:v>177024.15905167544</c:v>
                      </c:pt>
                      <c:pt idx="16">
                        <c:v>198984.9650698296</c:v>
                      </c:pt>
                      <c:pt idx="17">
                        <c:v>222936.60176825669</c:v>
                      </c:pt>
                      <c:pt idx="18">
                        <c:v>249045.35458734317</c:v>
                      </c:pt>
                      <c:pt idx="19">
                        <c:v>277491.02237228537</c:v>
                      </c:pt>
                      <c:pt idx="20">
                        <c:v>308468.00476256158</c:v>
                      </c:pt>
                      <c:pt idx="21">
                        <c:v>342186.47676207469</c:v>
                      </c:pt>
                      <c:pt idx="22">
                        <c:v>378873.65747010405</c:v>
                      </c:pt>
                      <c:pt idx="23">
                        <c:v>418775.18051178771</c:v>
                      </c:pt>
                      <c:pt idx="24">
                        <c:v>462156.57431012834</c:v>
                      </c:pt>
                      <c:pt idx="25">
                        <c:v>509304.86099305813</c:v>
                      </c:pt>
                      <c:pt idx="26">
                        <c:v>560530.28343276586</c:v>
                      </c:pt>
                      <c:pt idx="27">
                        <c:v>616168.17067445815</c:v>
                      </c:pt>
                      <c:pt idx="28">
                        <c:v>676580.95283249801</c:v>
                      </c:pt>
                      <c:pt idx="29">
                        <c:v>742160.33741830348</c:v>
                      </c:pt>
                      <c:pt idx="30">
                        <c:v>813329.66002174956</c:v>
                      </c:pt>
                      <c:pt idx="31">
                        <c:v>890546.42330177082</c:v>
                      </c:pt>
                      <c:pt idx="32">
                        <c:v>974305.03935854218</c:v>
                      </c:pt>
                      <c:pt idx="33">
                        <c:v>1065139.7917656342</c:v>
                      </c:pt>
                      <c:pt idx="34">
                        <c:v>1163628.0348430458</c:v>
                      </c:pt>
                      <c:pt idx="35">
                        <c:v>1270393.6491587351</c:v>
                      </c:pt>
                      <c:pt idx="36">
                        <c:v>1386110.7737655269</c:v>
                      </c:pt>
                      <c:pt idx="37">
                        <c:v>1511507.8373210849</c:v>
                      </c:pt>
                      <c:pt idx="38">
                        <c:v>1647371.912010717</c:v>
                      </c:pt>
                      <c:pt idx="39">
                        <c:v>1794553.4161066383</c:v>
                      </c:pt>
                      <c:pt idx="40">
                        <c:v>1953971.193064285</c:v>
                      </c:pt>
                      <c:pt idx="41">
                        <c:v>2126617.9972886168</c:v>
                      </c:pt>
                      <c:pt idx="42">
                        <c:v>2313566.4191142712</c:v>
                      </c:pt>
                      <c:pt idx="43">
                        <c:v>2515975.2841472547</c:v>
                      </c:pt>
                      <c:pt idx="44">
                        <c:v>2735096.5649279919</c:v>
                      </c:pt>
                      <c:pt idx="45">
                        <c:v>2972282.8459126572</c:v>
                      </c:pt>
                      <c:pt idx="46">
                        <c:v>3228995.3860498085</c:v>
                      </c:pt>
                      <c:pt idx="47">
                        <c:v>3506812.8267718558</c:v>
                      </c:pt>
                      <c:pt idx="48">
                        <c:v>3807440.5970468088</c:v>
                      </c:pt>
                      <c:pt idx="49">
                        <c:v>4132721.0712677543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044-4311-81CA-0846401D08D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'Roth vs. Traditional'!$F$10:$F$11</c15:sqref>
                        </c15:formulaRef>
                      </c:ext>
                    </c:extLst>
                    <c:strCache>
                      <c:ptCount val="2"/>
                      <c:pt idx="0">
                        <c:v>Roth</c:v>
                      </c:pt>
                      <c:pt idx="1">
                        <c:v>Balance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'Roth vs. Traditional'!$B$12:$B$61</c15:sqref>
                        </c15:formulaRef>
                      </c:ext>
                    </c:extLst>
                    <c:strCache>
                      <c:ptCount val="50"/>
                      <c:pt idx="0">
                        <c:v>Year 1</c:v>
                      </c:pt>
                      <c:pt idx="1">
                        <c:v>Year 2</c:v>
                      </c:pt>
                      <c:pt idx="2">
                        <c:v>Year 3</c:v>
                      </c:pt>
                      <c:pt idx="3">
                        <c:v>Year 4</c:v>
                      </c:pt>
                      <c:pt idx="4">
                        <c:v>Year 5</c:v>
                      </c:pt>
                      <c:pt idx="5">
                        <c:v>Year 6</c:v>
                      </c:pt>
                      <c:pt idx="6">
                        <c:v>Year 7</c:v>
                      </c:pt>
                      <c:pt idx="7">
                        <c:v>Year 8</c:v>
                      </c:pt>
                      <c:pt idx="8">
                        <c:v>Year 9</c:v>
                      </c:pt>
                      <c:pt idx="9">
                        <c:v>Year 10</c:v>
                      </c:pt>
                      <c:pt idx="10">
                        <c:v>Year 11</c:v>
                      </c:pt>
                      <c:pt idx="11">
                        <c:v>Year 12</c:v>
                      </c:pt>
                      <c:pt idx="12">
                        <c:v>Year 13</c:v>
                      </c:pt>
                      <c:pt idx="13">
                        <c:v>Year 14</c:v>
                      </c:pt>
                      <c:pt idx="14">
                        <c:v>Year 15</c:v>
                      </c:pt>
                      <c:pt idx="15">
                        <c:v>Year 16</c:v>
                      </c:pt>
                      <c:pt idx="16">
                        <c:v>Year 17</c:v>
                      </c:pt>
                      <c:pt idx="17">
                        <c:v>Year 18</c:v>
                      </c:pt>
                      <c:pt idx="18">
                        <c:v>Year 19</c:v>
                      </c:pt>
                      <c:pt idx="19">
                        <c:v>Year 20</c:v>
                      </c:pt>
                      <c:pt idx="20">
                        <c:v>Year 21</c:v>
                      </c:pt>
                      <c:pt idx="21">
                        <c:v>Year 22</c:v>
                      </c:pt>
                      <c:pt idx="22">
                        <c:v>Year 23</c:v>
                      </c:pt>
                      <c:pt idx="23">
                        <c:v>Year 24</c:v>
                      </c:pt>
                      <c:pt idx="24">
                        <c:v>Year 25</c:v>
                      </c:pt>
                      <c:pt idx="25">
                        <c:v>Year 26</c:v>
                      </c:pt>
                      <c:pt idx="26">
                        <c:v>Year 27</c:v>
                      </c:pt>
                      <c:pt idx="27">
                        <c:v>Year 28</c:v>
                      </c:pt>
                      <c:pt idx="28">
                        <c:v>Year 29</c:v>
                      </c:pt>
                      <c:pt idx="29">
                        <c:v>Year 30</c:v>
                      </c:pt>
                      <c:pt idx="30">
                        <c:v>Year 31</c:v>
                      </c:pt>
                      <c:pt idx="31">
                        <c:v>Year 32</c:v>
                      </c:pt>
                      <c:pt idx="32">
                        <c:v>Year 33</c:v>
                      </c:pt>
                      <c:pt idx="33">
                        <c:v>Year 34</c:v>
                      </c:pt>
                      <c:pt idx="34">
                        <c:v>Year 35</c:v>
                      </c:pt>
                      <c:pt idx="35">
                        <c:v>Year 36</c:v>
                      </c:pt>
                      <c:pt idx="36">
                        <c:v>Year 37</c:v>
                      </c:pt>
                      <c:pt idx="37">
                        <c:v>Year 38</c:v>
                      </c:pt>
                      <c:pt idx="38">
                        <c:v>Year 39</c:v>
                      </c:pt>
                      <c:pt idx="39">
                        <c:v>Year 40</c:v>
                      </c:pt>
                      <c:pt idx="40">
                        <c:v>Year 41</c:v>
                      </c:pt>
                      <c:pt idx="41">
                        <c:v>Year 42</c:v>
                      </c:pt>
                      <c:pt idx="42">
                        <c:v>Year 43</c:v>
                      </c:pt>
                      <c:pt idx="43">
                        <c:v>Year 44</c:v>
                      </c:pt>
                      <c:pt idx="44">
                        <c:v>Year 45</c:v>
                      </c:pt>
                      <c:pt idx="45">
                        <c:v>Year 46</c:v>
                      </c:pt>
                      <c:pt idx="46">
                        <c:v>Year 47</c:v>
                      </c:pt>
                      <c:pt idx="47">
                        <c:v>Year 48</c:v>
                      </c:pt>
                      <c:pt idx="48">
                        <c:v>Year 49</c:v>
                      </c:pt>
                      <c:pt idx="49">
                        <c:v>Year 50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'Roth vs. Traditional'!$F$12:$F$61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50"/>
                      <c:pt idx="0">
                        <c:v>3790.8</c:v>
                      </c:pt>
                      <c:pt idx="1">
                        <c:v>7998.5880000000006</c:v>
                      </c:pt>
                      <c:pt idx="2">
                        <c:v>12660.134760000001</c:v>
                      </c:pt>
                      <c:pt idx="3">
                        <c:v>17815.255052400003</c:v>
                      </c:pt>
                      <c:pt idx="4">
                        <c:v>23507.054253540005</c:v>
                      </c:pt>
                      <c:pt idx="5">
                        <c:v>29782.194754679647</c:v>
                      </c:pt>
                      <c:pt idx="6">
                        <c:v>36691.183780736152</c:v>
                      </c:pt>
                      <c:pt idx="7">
                        <c:v>44288.684332247649</c:v>
                      </c:pt>
                      <c:pt idx="8">
                        <c:v>52633.851103351633</c:v>
                      </c:pt>
                      <c:pt idx="9">
                        <c:v>61790.693376879666</c:v>
                      </c:pt>
                      <c:pt idx="10">
                        <c:v>71828.467057847738</c:v>
                      </c:pt>
                      <c:pt idx="11">
                        <c:v>82822.098179617795</c:v>
                      </c:pt>
                      <c:pt idx="12">
                        <c:v>94852.640403843718</c:v>
                      </c:pt>
                      <c:pt idx="13">
                        <c:v>108007.76923710341</c:v>
                      </c:pt>
                      <c:pt idx="14">
                        <c:v>122382.31590505244</c:v>
                      </c:pt>
                      <c:pt idx="15">
                        <c:v>138078.84406030682</c:v>
                      </c:pt>
                      <c:pt idx="16">
                        <c:v>155208.27275446703</c:v>
                      </c:pt>
                      <c:pt idx="17">
                        <c:v>173890.54937924017</c:v>
                      </c:pt>
                      <c:pt idx="18">
                        <c:v>194255.37657812762</c:v>
                      </c:pt>
                      <c:pt idx="19">
                        <c:v>216442.99745038254</c:v>
                      </c:pt>
                      <c:pt idx="20">
                        <c:v>240605.04371479797</c:v>
                      </c:pt>
                      <c:pt idx="21">
                        <c:v>266905.45187441818</c:v>
                      </c:pt>
                      <c:pt idx="22">
                        <c:v>295521.45282668114</c:v>
                      </c:pt>
                      <c:pt idx="23">
                        <c:v>326644.6407991944</c:v>
                      </c:pt>
                      <c:pt idx="24">
                        <c:v>360482.12796190009</c:v>
                      </c:pt>
                      <c:pt idx="25">
                        <c:v>397257.79157458531</c:v>
                      </c:pt>
                      <c:pt idx="26">
                        <c:v>437213.62107755733</c:v>
                      </c:pt>
                      <c:pt idx="27">
                        <c:v>480611.17312607728</c:v>
                      </c:pt>
                      <c:pt idx="28">
                        <c:v>527733.14320934832</c:v>
                      </c:pt>
                      <c:pt idx="29">
                        <c:v>578885.06318627659</c:v>
                      </c:pt>
                      <c:pt idx="30">
                        <c:v>634397.13481696462</c:v>
                      </c:pt>
                      <c:pt idx="31">
                        <c:v>694626.21017538116</c:v>
                      </c:pt>
                      <c:pt idx="32">
                        <c:v>759957.93069966277</c:v>
                      </c:pt>
                      <c:pt idx="33">
                        <c:v>830809.03757719451</c:v>
                      </c:pt>
                      <c:pt idx="34">
                        <c:v>907629.86717757559</c:v>
                      </c:pt>
                      <c:pt idx="35">
                        <c:v>990907.0463438133</c:v>
                      </c:pt>
                      <c:pt idx="36">
                        <c:v>1081166.4035371109</c:v>
                      </c:pt>
                      <c:pt idx="37">
                        <c:v>1178976.1131104464</c:v>
                      </c:pt>
                      <c:pt idx="38">
                        <c:v>1284950.0913683595</c:v>
                      </c:pt>
                      <c:pt idx="39">
                        <c:v>1399751.6645631781</c:v>
                      </c:pt>
                      <c:pt idx="40">
                        <c:v>1524097.5305901426</c:v>
                      </c:pt>
                      <c:pt idx="41">
                        <c:v>1658762.0378851215</c:v>
                      </c:pt>
                      <c:pt idx="42">
                        <c:v>1804581.8069091318</c:v>
                      </c:pt>
                      <c:pt idx="43">
                        <c:v>1962460.7216348588</c:v>
                      </c:pt>
                      <c:pt idx="44">
                        <c:v>2133375.3206438338</c:v>
                      </c:pt>
                      <c:pt idx="45">
                        <c:v>2318380.619811873</c:v>
                      </c:pt>
                      <c:pt idx="46">
                        <c:v>2518616.4011188508</c:v>
                      </c:pt>
                      <c:pt idx="47">
                        <c:v>2735314.0048820479</c:v>
                      </c:pt>
                      <c:pt idx="48">
                        <c:v>2969803.6656965115</c:v>
                      </c:pt>
                      <c:pt idx="49">
                        <c:v>3223522.4355888488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044-4311-81CA-0846401D08DE}"/>
                  </c:ext>
                </c:extLst>
              </c15:ser>
            </c15:filteredLineSeries>
          </c:ext>
        </c:extLst>
      </c:lineChart>
      <c:catAx>
        <c:axId val="68986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863776"/>
        <c:crosses val="autoZero"/>
        <c:auto val="1"/>
        <c:lblAlgn val="ctr"/>
        <c:lblOffset val="100"/>
        <c:noMultiLvlLbl val="0"/>
      </c:catAx>
      <c:valAx>
        <c:axId val="6898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86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10</xdr:row>
      <xdr:rowOff>42862</xdr:rowOff>
    </xdr:from>
    <xdr:to>
      <xdr:col>15</xdr:col>
      <xdr:colOff>85725</xdr:colOff>
      <xdr:row>24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8CB80D-4319-41C2-8CA3-F7968C58D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FCE4-A2F2-49A6-94F5-1D077B06F15B}">
  <dimension ref="B1:H121"/>
  <sheetViews>
    <sheetView tabSelected="1" zoomScaleNormal="100" workbookViewId="0">
      <selection activeCell="Q10" sqref="Q10"/>
    </sheetView>
  </sheetViews>
  <sheetFormatPr defaultColWidth="17.7109375" defaultRowHeight="15" x14ac:dyDescent="0.25"/>
  <cols>
    <col min="1" max="2" width="17.7109375" style="1"/>
    <col min="3" max="3" width="17.7109375" style="1" customWidth="1"/>
    <col min="4" max="8" width="17.7109375" style="1"/>
    <col min="9" max="9" width="6.5703125" style="1" customWidth="1"/>
    <col min="10" max="13" width="4" style="1" customWidth="1"/>
    <col min="14" max="16384" width="17.7109375" style="1"/>
  </cols>
  <sheetData>
    <row r="1" spans="2:8" ht="15.75" thickBot="1" x14ac:dyDescent="0.3"/>
    <row r="2" spans="2:8" x14ac:dyDescent="0.25">
      <c r="B2" s="4" t="s">
        <v>122</v>
      </c>
      <c r="C2" s="14">
        <v>50000</v>
      </c>
    </row>
    <row r="3" spans="2:8" x14ac:dyDescent="0.25">
      <c r="B3" s="13" t="s">
        <v>41</v>
      </c>
      <c r="C3" s="15">
        <v>0.06</v>
      </c>
    </row>
    <row r="4" spans="2:8" x14ac:dyDescent="0.25">
      <c r="B4" s="13" t="s">
        <v>42</v>
      </c>
      <c r="C4" s="15">
        <v>0.03</v>
      </c>
    </row>
    <row r="5" spans="2:8" x14ac:dyDescent="0.25">
      <c r="B5" s="13" t="s">
        <v>43</v>
      </c>
      <c r="C5" s="15">
        <v>0.03</v>
      </c>
    </row>
    <row r="6" spans="2:8" x14ac:dyDescent="0.25">
      <c r="B6" s="13" t="s">
        <v>115</v>
      </c>
      <c r="C6" s="15">
        <v>0.08</v>
      </c>
    </row>
    <row r="7" spans="2:8" x14ac:dyDescent="0.25">
      <c r="B7" s="16" t="s">
        <v>120</v>
      </c>
      <c r="C7" s="8">
        <v>0.22</v>
      </c>
    </row>
    <row r="8" spans="2:8" ht="15.75" thickBot="1" x14ac:dyDescent="0.3">
      <c r="B8" s="17" t="s">
        <v>121</v>
      </c>
      <c r="C8" s="9">
        <v>0.12</v>
      </c>
    </row>
    <row r="9" spans="2:8" ht="15.75" thickBot="1" x14ac:dyDescent="0.3"/>
    <row r="10" spans="2:8" x14ac:dyDescent="0.25">
      <c r="B10" s="29" t="s">
        <v>55</v>
      </c>
      <c r="C10" s="31" t="s">
        <v>0</v>
      </c>
      <c r="D10" s="25" t="s">
        <v>116</v>
      </c>
      <c r="E10" s="26"/>
      <c r="F10" s="27" t="s">
        <v>117</v>
      </c>
      <c r="G10" s="28"/>
      <c r="H10" s="5"/>
    </row>
    <row r="11" spans="2:8" x14ac:dyDescent="0.25">
      <c r="B11" s="30"/>
      <c r="C11" s="32"/>
      <c r="D11" s="10" t="s">
        <v>118</v>
      </c>
      <c r="E11" s="11" t="s">
        <v>119</v>
      </c>
      <c r="F11" s="12" t="s">
        <v>118</v>
      </c>
      <c r="G11" s="12" t="s">
        <v>119</v>
      </c>
      <c r="H11" s="5"/>
    </row>
    <row r="12" spans="2:8" x14ac:dyDescent="0.25">
      <c r="B12" s="2" t="s">
        <v>1</v>
      </c>
      <c r="C12" s="18">
        <f>C2</f>
        <v>50000</v>
      </c>
      <c r="D12" s="19">
        <f>$C2*($C3+$C4)*(1+$C6)</f>
        <v>4860</v>
      </c>
      <c r="E12" s="20">
        <f>D12*(1-$C$8)</f>
        <v>4276.8</v>
      </c>
      <c r="F12" s="21">
        <f>($C2*(1-C7))*($C3+$C4)*(1+$C6)</f>
        <v>3790.8</v>
      </c>
      <c r="G12" s="21">
        <f>F12</f>
        <v>3790.8</v>
      </c>
      <c r="H12" s="6"/>
    </row>
    <row r="13" spans="2:8" x14ac:dyDescent="0.25">
      <c r="B13" s="2" t="s">
        <v>2</v>
      </c>
      <c r="C13" s="18">
        <f t="shared" ref="C13:C76" si="0">C12*(1+$C$5)</f>
        <v>51500</v>
      </c>
      <c r="D13" s="19">
        <f>($C13*($C$3+$C$4)+D12)*(1+$C$6)</f>
        <v>10254.6</v>
      </c>
      <c r="E13" s="20">
        <f>D13*(1-$C$8)</f>
        <v>9024.0480000000007</v>
      </c>
      <c r="F13" s="21">
        <f>(($C13*(1-$C$7))*($C$3+$C$4)+F12)*(1+$C$6)</f>
        <v>7998.5880000000006</v>
      </c>
      <c r="G13" s="21">
        <f t="shared" ref="G13:G76" si="1">F13</f>
        <v>7998.5880000000006</v>
      </c>
      <c r="H13" s="7"/>
    </row>
    <row r="14" spans="2:8" x14ac:dyDescent="0.25">
      <c r="B14" s="2" t="s">
        <v>3</v>
      </c>
      <c r="C14" s="18">
        <f t="shared" si="0"/>
        <v>53045</v>
      </c>
      <c r="D14" s="19">
        <f t="shared" ref="D14:D45" si="2">(C14*(C$3+C$4)+D13)*(1+C$6)</f>
        <v>16230.942000000003</v>
      </c>
      <c r="E14" s="20">
        <f>D14*(1-$C$8)</f>
        <v>14283.228960000002</v>
      </c>
      <c r="F14" s="21">
        <f>(($C14*(1-$C$7))*($C$3+$C$4)+F13)*(1+$C$6)</f>
        <v>12660.134760000001</v>
      </c>
      <c r="G14" s="21">
        <f t="shared" si="1"/>
        <v>12660.134760000001</v>
      </c>
      <c r="H14" s="7"/>
    </row>
    <row r="15" spans="2:8" x14ac:dyDescent="0.25">
      <c r="B15" s="2" t="s">
        <v>4</v>
      </c>
      <c r="C15" s="18">
        <f t="shared" si="0"/>
        <v>54636.35</v>
      </c>
      <c r="D15" s="19">
        <f t="shared" si="2"/>
        <v>22840.070580000003</v>
      </c>
      <c r="E15" s="20">
        <f>D15*(1-$C$8)</f>
        <v>20099.262110400003</v>
      </c>
      <c r="F15" s="21">
        <f>(($C15*(1-$C$7))*($C$3+$C$4)+F14)*(1+$C$6)</f>
        <v>17815.255052400003</v>
      </c>
      <c r="G15" s="21">
        <f t="shared" si="1"/>
        <v>17815.255052400003</v>
      </c>
      <c r="H15" s="7"/>
    </row>
    <row r="16" spans="2:8" x14ac:dyDescent="0.25">
      <c r="B16" s="2" t="s">
        <v>5</v>
      </c>
      <c r="C16" s="18">
        <f t="shared" si="0"/>
        <v>56275.440499999997</v>
      </c>
      <c r="D16" s="19">
        <f t="shared" si="2"/>
        <v>30137.249043000007</v>
      </c>
      <c r="E16" s="20">
        <f>D16*(1-$C$8)</f>
        <v>26520.779157840007</v>
      </c>
      <c r="F16" s="21">
        <f>(($C16*(1-$C$7))*($C$3+$C$4)+F15)*(1+$C$6)</f>
        <v>23507.054253540005</v>
      </c>
      <c r="G16" s="21">
        <f t="shared" si="1"/>
        <v>23507.054253540005</v>
      </c>
      <c r="H16" s="7"/>
    </row>
    <row r="17" spans="2:8" x14ac:dyDescent="0.25">
      <c r="B17" s="2" t="s">
        <v>6</v>
      </c>
      <c r="C17" s="18">
        <f t="shared" si="0"/>
        <v>57963.703714999996</v>
      </c>
      <c r="D17" s="19">
        <f t="shared" si="2"/>
        <v>38182.300967538016</v>
      </c>
      <c r="E17" s="20">
        <f t="shared" ref="E17:E80" si="3">D17*(1-$C$8)</f>
        <v>33600.424851433454</v>
      </c>
      <c r="F17" s="21">
        <f t="shared" ref="F17:F80" si="4">(($C17*(1-$C$7))*($C$3+$C$4)+F16)*(1+$C$6)</f>
        <v>29782.194754679647</v>
      </c>
      <c r="G17" s="21">
        <f t="shared" si="1"/>
        <v>29782.194754679647</v>
      </c>
      <c r="H17" s="7"/>
    </row>
    <row r="18" spans="2:8" x14ac:dyDescent="0.25">
      <c r="B18" s="2" t="s">
        <v>7</v>
      </c>
      <c r="C18" s="18">
        <f t="shared" si="0"/>
        <v>59702.614826450001</v>
      </c>
      <c r="D18" s="19">
        <f t="shared" si="2"/>
        <v>47039.979206071999</v>
      </c>
      <c r="E18" s="20">
        <f t="shared" si="3"/>
        <v>41395.181701343361</v>
      </c>
      <c r="F18" s="21">
        <f t="shared" si="4"/>
        <v>36691.183780736152</v>
      </c>
      <c r="G18" s="21">
        <f t="shared" si="1"/>
        <v>36691.183780736152</v>
      </c>
      <c r="H18" s="7"/>
    </row>
    <row r="19" spans="2:8" x14ac:dyDescent="0.25">
      <c r="B19" s="2" t="s">
        <v>8</v>
      </c>
      <c r="C19" s="18">
        <f t="shared" si="0"/>
        <v>61493.693271243501</v>
      </c>
      <c r="D19" s="19">
        <f t="shared" si="2"/>
        <v>56780.36452852263</v>
      </c>
      <c r="E19" s="20">
        <f t="shared" si="3"/>
        <v>49966.720785099918</v>
      </c>
      <c r="F19" s="21">
        <f t="shared" si="4"/>
        <v>44288.684332247649</v>
      </c>
      <c r="G19" s="21">
        <f t="shared" si="1"/>
        <v>44288.684332247649</v>
      </c>
      <c r="H19" s="7"/>
    </row>
    <row r="20" spans="2:8" x14ac:dyDescent="0.25">
      <c r="B20" s="2" t="s">
        <v>9</v>
      </c>
      <c r="C20" s="18">
        <f t="shared" si="0"/>
        <v>63338.504069380804</v>
      </c>
      <c r="D20" s="19">
        <f t="shared" si="2"/>
        <v>67479.296286348253</v>
      </c>
      <c r="E20" s="20">
        <f t="shared" si="3"/>
        <v>59381.780731986466</v>
      </c>
      <c r="F20" s="21">
        <f t="shared" si="4"/>
        <v>52633.851103351633</v>
      </c>
      <c r="G20" s="21">
        <f t="shared" si="1"/>
        <v>52633.851103351633</v>
      </c>
      <c r="H20" s="7"/>
    </row>
    <row r="21" spans="2:8" x14ac:dyDescent="0.25">
      <c r="B21" s="2" t="s">
        <v>10</v>
      </c>
      <c r="C21" s="18">
        <f t="shared" si="0"/>
        <v>65238.659191462233</v>
      </c>
      <c r="D21" s="19">
        <f t="shared" si="2"/>
        <v>79218.83766266625</v>
      </c>
      <c r="E21" s="20">
        <f t="shared" si="3"/>
        <v>69712.577143146307</v>
      </c>
      <c r="F21" s="21">
        <f t="shared" si="4"/>
        <v>61790.693376879666</v>
      </c>
      <c r="G21" s="21">
        <f t="shared" si="1"/>
        <v>61790.693376879666</v>
      </c>
      <c r="H21" s="7"/>
    </row>
    <row r="22" spans="2:8" x14ac:dyDescent="0.25">
      <c r="B22" s="2" t="s">
        <v>11</v>
      </c>
      <c r="C22" s="18">
        <f t="shared" si="0"/>
        <v>67195.818967206098</v>
      </c>
      <c r="D22" s="19">
        <f t="shared" si="2"/>
        <v>92087.77827929199</v>
      </c>
      <c r="E22" s="20">
        <f t="shared" si="3"/>
        <v>81037.244885776949</v>
      </c>
      <c r="F22" s="21">
        <f t="shared" si="4"/>
        <v>71828.467057847738</v>
      </c>
      <c r="G22" s="21">
        <f t="shared" si="1"/>
        <v>71828.467057847738</v>
      </c>
      <c r="H22" s="7"/>
    </row>
    <row r="23" spans="2:8" x14ac:dyDescent="0.25">
      <c r="B23" s="2" t="s">
        <v>12</v>
      </c>
      <c r="C23" s="18">
        <f t="shared" si="0"/>
        <v>69211.693536222287</v>
      </c>
      <c r="D23" s="19">
        <f t="shared" si="2"/>
        <v>106182.17715335616</v>
      </c>
      <c r="E23" s="20">
        <f t="shared" si="3"/>
        <v>93440.315894953412</v>
      </c>
      <c r="F23" s="21">
        <f t="shared" si="4"/>
        <v>82822.098179617795</v>
      </c>
      <c r="G23" s="21">
        <f t="shared" si="1"/>
        <v>82822.098179617795</v>
      </c>
      <c r="H23" s="7"/>
    </row>
    <row r="24" spans="2:8" x14ac:dyDescent="0.25">
      <c r="B24" s="2" t="s">
        <v>13</v>
      </c>
      <c r="C24" s="18">
        <f t="shared" si="0"/>
        <v>71288.04434230896</v>
      </c>
      <c r="D24" s="19">
        <f t="shared" si="2"/>
        <v>121605.94923569709</v>
      </c>
      <c r="E24" s="20">
        <f t="shared" si="3"/>
        <v>107013.23532741344</v>
      </c>
      <c r="F24" s="21">
        <f t="shared" si="4"/>
        <v>94852.640403843718</v>
      </c>
      <c r="G24" s="21">
        <f t="shared" si="1"/>
        <v>94852.640403843718</v>
      </c>
      <c r="H24" s="7"/>
    </row>
    <row r="25" spans="2:8" x14ac:dyDescent="0.25">
      <c r="B25" s="2" t="s">
        <v>14</v>
      </c>
      <c r="C25" s="18">
        <f t="shared" si="0"/>
        <v>73426.685672578227</v>
      </c>
      <c r="D25" s="19">
        <f t="shared" si="2"/>
        <v>138471.49902192748</v>
      </c>
      <c r="E25" s="20">
        <f t="shared" si="3"/>
        <v>121854.91913929618</v>
      </c>
      <c r="F25" s="21">
        <f t="shared" si="4"/>
        <v>108007.76923710341</v>
      </c>
      <c r="G25" s="21">
        <f t="shared" si="1"/>
        <v>108007.76923710341</v>
      </c>
      <c r="H25" s="7"/>
    </row>
    <row r="26" spans="2:8" x14ac:dyDescent="0.25">
      <c r="B26" s="2" t="s">
        <v>15</v>
      </c>
      <c r="C26" s="18">
        <f t="shared" si="0"/>
        <v>75629.486242755578</v>
      </c>
      <c r="D26" s="19">
        <f t="shared" si="2"/>
        <v>156900.40500647752</v>
      </c>
      <c r="E26" s="20">
        <f t="shared" si="3"/>
        <v>138072.35640570021</v>
      </c>
      <c r="F26" s="21">
        <f t="shared" si="4"/>
        <v>122382.31590505244</v>
      </c>
      <c r="G26" s="21">
        <f t="shared" si="1"/>
        <v>122382.31590505244</v>
      </c>
      <c r="H26" s="7"/>
    </row>
    <row r="27" spans="2:8" x14ac:dyDescent="0.25">
      <c r="B27" s="2" t="s">
        <v>16</v>
      </c>
      <c r="C27" s="18">
        <f t="shared" si="0"/>
        <v>77898.370830038242</v>
      </c>
      <c r="D27" s="19">
        <f t="shared" si="2"/>
        <v>177024.15905167544</v>
      </c>
      <c r="E27" s="20">
        <f t="shared" si="3"/>
        <v>155781.2599654744</v>
      </c>
      <c r="F27" s="21">
        <f t="shared" si="4"/>
        <v>138078.84406030682</v>
      </c>
      <c r="G27" s="21">
        <f t="shared" si="1"/>
        <v>138078.84406030682</v>
      </c>
      <c r="H27" s="7"/>
    </row>
    <row r="28" spans="2:8" x14ac:dyDescent="0.25">
      <c r="B28" s="2" t="s">
        <v>17</v>
      </c>
      <c r="C28" s="18">
        <f t="shared" si="0"/>
        <v>80235.321954939398</v>
      </c>
      <c r="D28" s="19">
        <f t="shared" si="2"/>
        <v>198984.9650698296</v>
      </c>
      <c r="E28" s="20">
        <f t="shared" si="3"/>
        <v>175106.76926145004</v>
      </c>
      <c r="F28" s="21">
        <f t="shared" si="4"/>
        <v>155208.27275446703</v>
      </c>
      <c r="G28" s="21">
        <f t="shared" si="1"/>
        <v>155208.27275446703</v>
      </c>
      <c r="H28" s="7"/>
    </row>
    <row r="29" spans="2:8" x14ac:dyDescent="0.25">
      <c r="B29" s="2" t="s">
        <v>18</v>
      </c>
      <c r="C29" s="18">
        <f t="shared" si="0"/>
        <v>82642.381613587582</v>
      </c>
      <c r="D29" s="19">
        <f t="shared" si="2"/>
        <v>222936.60176825669</v>
      </c>
      <c r="E29" s="20">
        <f t="shared" si="3"/>
        <v>196184.20955606588</v>
      </c>
      <c r="F29" s="21">
        <f t="shared" si="4"/>
        <v>173890.54937924017</v>
      </c>
      <c r="G29" s="21">
        <f t="shared" si="1"/>
        <v>173890.54937924017</v>
      </c>
      <c r="H29" s="7"/>
    </row>
    <row r="30" spans="2:8" x14ac:dyDescent="0.25">
      <c r="B30" s="2" t="s">
        <v>19</v>
      </c>
      <c r="C30" s="18">
        <f t="shared" si="0"/>
        <v>85121.65306199521</v>
      </c>
      <c r="D30" s="19">
        <f t="shared" si="2"/>
        <v>249045.35458734317</v>
      </c>
      <c r="E30" s="20">
        <f t="shared" si="3"/>
        <v>219159.91203686199</v>
      </c>
      <c r="F30" s="21">
        <f t="shared" si="4"/>
        <v>194255.37657812762</v>
      </c>
      <c r="G30" s="21">
        <f t="shared" si="1"/>
        <v>194255.37657812762</v>
      </c>
      <c r="H30" s="7"/>
    </row>
    <row r="31" spans="2:8" x14ac:dyDescent="0.25">
      <c r="B31" s="2" t="s">
        <v>20</v>
      </c>
      <c r="C31" s="18">
        <f t="shared" si="0"/>
        <v>87675.302653855062</v>
      </c>
      <c r="D31" s="19">
        <f t="shared" si="2"/>
        <v>277491.02237228537</v>
      </c>
      <c r="E31" s="20">
        <f t="shared" si="3"/>
        <v>244192.09968761113</v>
      </c>
      <c r="F31" s="21">
        <f t="shared" si="4"/>
        <v>216442.99745038254</v>
      </c>
      <c r="G31" s="21">
        <f t="shared" si="1"/>
        <v>216442.99745038254</v>
      </c>
      <c r="H31" s="7"/>
    </row>
    <row r="32" spans="2:8" x14ac:dyDescent="0.25">
      <c r="B32" s="2" t="s">
        <v>21</v>
      </c>
      <c r="C32" s="18">
        <f t="shared" si="0"/>
        <v>90305.56173347072</v>
      </c>
      <c r="D32" s="19">
        <f t="shared" si="2"/>
        <v>308468.00476256158</v>
      </c>
      <c r="E32" s="20">
        <f t="shared" si="3"/>
        <v>271451.84419105417</v>
      </c>
      <c r="F32" s="21">
        <f t="shared" si="4"/>
        <v>240605.04371479797</v>
      </c>
      <c r="G32" s="21">
        <f t="shared" si="1"/>
        <v>240605.04371479797</v>
      </c>
      <c r="H32" s="7"/>
    </row>
    <row r="33" spans="2:8" x14ac:dyDescent="0.25">
      <c r="B33" s="2" t="s">
        <v>22</v>
      </c>
      <c r="C33" s="18">
        <f t="shared" si="0"/>
        <v>93014.728585474848</v>
      </c>
      <c r="D33" s="19">
        <f t="shared" si="2"/>
        <v>342186.47676207469</v>
      </c>
      <c r="E33" s="20">
        <f t="shared" si="3"/>
        <v>301124.09955062572</v>
      </c>
      <c r="F33" s="21">
        <f t="shared" si="4"/>
        <v>266905.45187441818</v>
      </c>
      <c r="G33" s="21">
        <f t="shared" si="1"/>
        <v>266905.45187441818</v>
      </c>
      <c r="H33" s="7"/>
    </row>
    <row r="34" spans="2:8" x14ac:dyDescent="0.25">
      <c r="B34" s="2" t="s">
        <v>23</v>
      </c>
      <c r="C34" s="18">
        <f t="shared" si="0"/>
        <v>95805.170443039096</v>
      </c>
      <c r="D34" s="19">
        <f t="shared" si="2"/>
        <v>378873.65747010405</v>
      </c>
      <c r="E34" s="20">
        <f t="shared" si="3"/>
        <v>333408.81857369159</v>
      </c>
      <c r="F34" s="21">
        <f t="shared" si="4"/>
        <v>295521.45282668114</v>
      </c>
      <c r="G34" s="21">
        <f t="shared" si="1"/>
        <v>295521.45282668114</v>
      </c>
      <c r="H34" s="7"/>
    </row>
    <row r="35" spans="2:8" x14ac:dyDescent="0.25">
      <c r="B35" s="2" t="s">
        <v>24</v>
      </c>
      <c r="C35" s="18">
        <f t="shared" si="0"/>
        <v>98679.325556330266</v>
      </c>
      <c r="D35" s="19">
        <f t="shared" si="2"/>
        <v>418775.18051178771</v>
      </c>
      <c r="E35" s="20">
        <f t="shared" si="3"/>
        <v>368522.15885037318</v>
      </c>
      <c r="F35" s="21">
        <f t="shared" si="4"/>
        <v>326644.6407991944</v>
      </c>
      <c r="G35" s="21">
        <f t="shared" si="1"/>
        <v>326644.6407991944</v>
      </c>
      <c r="H35" s="7"/>
    </row>
    <row r="36" spans="2:8" x14ac:dyDescent="0.25">
      <c r="B36" s="2" t="s">
        <v>25</v>
      </c>
      <c r="C36" s="18">
        <f t="shared" si="0"/>
        <v>101639.70532302017</v>
      </c>
      <c r="D36" s="19">
        <f t="shared" si="2"/>
        <v>462156.57431012834</v>
      </c>
      <c r="E36" s="20">
        <f t="shared" si="3"/>
        <v>406697.78539291292</v>
      </c>
      <c r="F36" s="21">
        <f t="shared" si="4"/>
        <v>360482.12796190009</v>
      </c>
      <c r="G36" s="21">
        <f t="shared" si="1"/>
        <v>360482.12796190009</v>
      </c>
      <c r="H36" s="7"/>
    </row>
    <row r="37" spans="2:8" x14ac:dyDescent="0.25">
      <c r="B37" s="2" t="s">
        <v>26</v>
      </c>
      <c r="C37" s="18">
        <f t="shared" si="0"/>
        <v>104688.89648271078</v>
      </c>
      <c r="D37" s="19">
        <f t="shared" si="2"/>
        <v>509304.86099305813</v>
      </c>
      <c r="E37" s="20">
        <f t="shared" si="3"/>
        <v>448188.27767389116</v>
      </c>
      <c r="F37" s="21">
        <f t="shared" si="4"/>
        <v>397257.79157458531</v>
      </c>
      <c r="G37" s="21">
        <f t="shared" si="1"/>
        <v>397257.79157458531</v>
      </c>
      <c r="H37" s="7"/>
    </row>
    <row r="38" spans="2:8" x14ac:dyDescent="0.25">
      <c r="B38" s="2" t="s">
        <v>27</v>
      </c>
      <c r="C38" s="18">
        <f t="shared" si="0"/>
        <v>107829.56337719211</v>
      </c>
      <c r="D38" s="19">
        <f t="shared" si="2"/>
        <v>560530.28343276586</v>
      </c>
      <c r="E38" s="20">
        <f t="shared" si="3"/>
        <v>493266.64942083397</v>
      </c>
      <c r="F38" s="21">
        <f t="shared" si="4"/>
        <v>437213.62107755733</v>
      </c>
      <c r="G38" s="21">
        <f t="shared" si="1"/>
        <v>437213.62107755733</v>
      </c>
      <c r="H38" s="7"/>
    </row>
    <row r="39" spans="2:8" x14ac:dyDescent="0.25">
      <c r="B39" s="2" t="s">
        <v>28</v>
      </c>
      <c r="C39" s="18">
        <f t="shared" si="0"/>
        <v>111064.45027850788</v>
      </c>
      <c r="D39" s="19">
        <f t="shared" si="2"/>
        <v>616168.17067445815</v>
      </c>
      <c r="E39" s="20">
        <f t="shared" si="3"/>
        <v>542227.99019352312</v>
      </c>
      <c r="F39" s="21">
        <f t="shared" si="4"/>
        <v>480611.17312607728</v>
      </c>
      <c r="G39" s="21">
        <f t="shared" si="1"/>
        <v>480611.17312607728</v>
      </c>
      <c r="H39" s="7"/>
    </row>
    <row r="40" spans="2:8" x14ac:dyDescent="0.25">
      <c r="B40" s="2" t="s">
        <v>29</v>
      </c>
      <c r="C40" s="18">
        <f t="shared" si="0"/>
        <v>114396.38378686312</v>
      </c>
      <c r="D40" s="19">
        <f t="shared" si="2"/>
        <v>676580.95283249801</v>
      </c>
      <c r="E40" s="20">
        <f t="shared" si="3"/>
        <v>595391.23849259829</v>
      </c>
      <c r="F40" s="21">
        <f t="shared" si="4"/>
        <v>527733.14320934832</v>
      </c>
      <c r="G40" s="21">
        <f t="shared" si="1"/>
        <v>527733.14320934832</v>
      </c>
      <c r="H40" s="7"/>
    </row>
    <row r="41" spans="2:8" x14ac:dyDescent="0.25">
      <c r="B41" s="2" t="s">
        <v>30</v>
      </c>
      <c r="C41" s="18">
        <f t="shared" si="0"/>
        <v>117828.27530046902</v>
      </c>
      <c r="D41" s="19">
        <f t="shared" si="2"/>
        <v>742160.33741830348</v>
      </c>
      <c r="E41" s="20">
        <f t="shared" si="3"/>
        <v>653101.09692810709</v>
      </c>
      <c r="F41" s="21">
        <f t="shared" si="4"/>
        <v>578885.06318627659</v>
      </c>
      <c r="G41" s="21">
        <f t="shared" si="1"/>
        <v>578885.06318627659</v>
      </c>
      <c r="H41" s="7"/>
    </row>
    <row r="42" spans="2:8" x14ac:dyDescent="0.25">
      <c r="B42" s="2" t="s">
        <v>31</v>
      </c>
      <c r="C42" s="18">
        <f t="shared" si="0"/>
        <v>121363.12355948309</v>
      </c>
      <c r="D42" s="19">
        <f t="shared" si="2"/>
        <v>813329.66002174956</v>
      </c>
      <c r="E42" s="20">
        <f t="shared" si="3"/>
        <v>715730.10081913962</v>
      </c>
      <c r="F42" s="21">
        <f t="shared" si="4"/>
        <v>634397.13481696462</v>
      </c>
      <c r="G42" s="21">
        <f t="shared" si="1"/>
        <v>634397.13481696462</v>
      </c>
      <c r="H42" s="7"/>
    </row>
    <row r="43" spans="2:8" x14ac:dyDescent="0.25">
      <c r="B43" s="2" t="s">
        <v>32</v>
      </c>
      <c r="C43" s="18">
        <f t="shared" si="0"/>
        <v>125004.01726626759</v>
      </c>
      <c r="D43" s="19">
        <f t="shared" si="2"/>
        <v>890546.42330177082</v>
      </c>
      <c r="E43" s="20">
        <f t="shared" si="3"/>
        <v>783680.85250555829</v>
      </c>
      <c r="F43" s="21">
        <f t="shared" si="4"/>
        <v>694626.21017538116</v>
      </c>
      <c r="G43" s="21">
        <f t="shared" si="1"/>
        <v>694626.21017538116</v>
      </c>
      <c r="H43" s="7"/>
    </row>
    <row r="44" spans="2:8" x14ac:dyDescent="0.25">
      <c r="B44" s="2" t="s">
        <v>33</v>
      </c>
      <c r="C44" s="18">
        <f t="shared" si="0"/>
        <v>128754.13778425562</v>
      </c>
      <c r="D44" s="19">
        <f t="shared" si="2"/>
        <v>974305.03935854218</v>
      </c>
      <c r="E44" s="20">
        <f t="shared" si="3"/>
        <v>857388.43463551707</v>
      </c>
      <c r="F44" s="21">
        <f t="shared" si="4"/>
        <v>759957.93069966277</v>
      </c>
      <c r="G44" s="21">
        <f t="shared" si="1"/>
        <v>759957.93069966277</v>
      </c>
      <c r="H44" s="7"/>
    </row>
    <row r="45" spans="2:8" x14ac:dyDescent="0.25">
      <c r="B45" s="2" t="s">
        <v>34</v>
      </c>
      <c r="C45" s="18">
        <f t="shared" si="0"/>
        <v>132616.7619177833</v>
      </c>
      <c r="D45" s="19">
        <f t="shared" si="2"/>
        <v>1065139.7917656342</v>
      </c>
      <c r="E45" s="20">
        <f t="shared" si="3"/>
        <v>937323.01675375807</v>
      </c>
      <c r="F45" s="21">
        <f t="shared" si="4"/>
        <v>830809.03757719451</v>
      </c>
      <c r="G45" s="21">
        <f t="shared" si="1"/>
        <v>830809.03757719451</v>
      </c>
      <c r="H45" s="7"/>
    </row>
    <row r="46" spans="2:8" x14ac:dyDescent="0.25">
      <c r="B46" s="2" t="s">
        <v>35</v>
      </c>
      <c r="C46" s="18">
        <f t="shared" si="0"/>
        <v>136595.26477531681</v>
      </c>
      <c r="D46" s="19">
        <f t="shared" ref="D46:D77" si="5">(C46*(C$3+C$4)+D45)*(1+C$6)</f>
        <v>1163628.0348430458</v>
      </c>
      <c r="E46" s="20">
        <f t="shared" si="3"/>
        <v>1023992.6706618803</v>
      </c>
      <c r="F46" s="21">
        <f t="shared" si="4"/>
        <v>907629.86717757559</v>
      </c>
      <c r="G46" s="21">
        <f t="shared" si="1"/>
        <v>907629.86717757559</v>
      </c>
      <c r="H46" s="7"/>
    </row>
    <row r="47" spans="2:8" x14ac:dyDescent="0.25">
      <c r="B47" s="2" t="s">
        <v>36</v>
      </c>
      <c r="C47" s="18">
        <f t="shared" si="0"/>
        <v>140693.12271857631</v>
      </c>
      <c r="D47" s="19">
        <f t="shared" si="5"/>
        <v>1270393.6491587351</v>
      </c>
      <c r="E47" s="20">
        <f t="shared" si="3"/>
        <v>1117946.4112596868</v>
      </c>
      <c r="F47" s="21">
        <f t="shared" si="4"/>
        <v>990907.0463438133</v>
      </c>
      <c r="G47" s="21">
        <f t="shared" si="1"/>
        <v>990907.0463438133</v>
      </c>
      <c r="H47" s="7"/>
    </row>
    <row r="48" spans="2:8" x14ac:dyDescent="0.25">
      <c r="B48" s="2" t="s">
        <v>37</v>
      </c>
      <c r="C48" s="18">
        <f t="shared" si="0"/>
        <v>144913.9164001336</v>
      </c>
      <c r="D48" s="19">
        <f t="shared" si="5"/>
        <v>1386110.7737655269</v>
      </c>
      <c r="E48" s="20">
        <f t="shared" si="3"/>
        <v>1219777.4809136637</v>
      </c>
      <c r="F48" s="21">
        <f t="shared" si="4"/>
        <v>1081166.4035371109</v>
      </c>
      <c r="G48" s="21">
        <f t="shared" si="1"/>
        <v>1081166.4035371109</v>
      </c>
      <c r="H48" s="7"/>
    </row>
    <row r="49" spans="2:8" x14ac:dyDescent="0.25">
      <c r="B49" s="2" t="s">
        <v>38</v>
      </c>
      <c r="C49" s="18">
        <f t="shared" si="0"/>
        <v>149261.33389213763</v>
      </c>
      <c r="D49" s="19">
        <f t="shared" si="5"/>
        <v>1511507.8373210849</v>
      </c>
      <c r="E49" s="20">
        <f t="shared" si="3"/>
        <v>1330126.8968425547</v>
      </c>
      <c r="F49" s="21">
        <f t="shared" si="4"/>
        <v>1178976.1131104464</v>
      </c>
      <c r="G49" s="21">
        <f t="shared" si="1"/>
        <v>1178976.1131104464</v>
      </c>
      <c r="H49" s="7"/>
    </row>
    <row r="50" spans="2:8" x14ac:dyDescent="0.25">
      <c r="B50" s="2" t="s">
        <v>39</v>
      </c>
      <c r="C50" s="18">
        <f t="shared" si="0"/>
        <v>153739.17390890175</v>
      </c>
      <c r="D50" s="19">
        <f t="shared" si="5"/>
        <v>1647371.912010717</v>
      </c>
      <c r="E50" s="20">
        <f t="shared" si="3"/>
        <v>1449687.282569431</v>
      </c>
      <c r="F50" s="21">
        <f t="shared" si="4"/>
        <v>1284950.0913683595</v>
      </c>
      <c r="G50" s="21">
        <f t="shared" si="1"/>
        <v>1284950.0913683595</v>
      </c>
      <c r="H50" s="7"/>
    </row>
    <row r="51" spans="2:8" x14ac:dyDescent="0.25">
      <c r="B51" s="2" t="s">
        <v>40</v>
      </c>
      <c r="C51" s="18">
        <f t="shared" si="0"/>
        <v>158351.34912616882</v>
      </c>
      <c r="D51" s="19">
        <f t="shared" si="5"/>
        <v>1794553.4161066383</v>
      </c>
      <c r="E51" s="20">
        <f t="shared" si="3"/>
        <v>1579207.0061738417</v>
      </c>
      <c r="F51" s="21">
        <f t="shared" si="4"/>
        <v>1399751.6645631781</v>
      </c>
      <c r="G51" s="21">
        <f t="shared" si="1"/>
        <v>1399751.6645631781</v>
      </c>
      <c r="H51" s="7"/>
    </row>
    <row r="52" spans="2:8" x14ac:dyDescent="0.25">
      <c r="B52" s="2" t="s">
        <v>44</v>
      </c>
      <c r="C52" s="18">
        <f t="shared" si="0"/>
        <v>163101.88959995389</v>
      </c>
      <c r="D52" s="19">
        <f t="shared" si="5"/>
        <v>1953971.193064285</v>
      </c>
      <c r="E52" s="20">
        <f t="shared" si="3"/>
        <v>1719494.6498965707</v>
      </c>
      <c r="F52" s="21">
        <f t="shared" si="4"/>
        <v>1524097.5305901426</v>
      </c>
      <c r="G52" s="21">
        <f t="shared" si="1"/>
        <v>1524097.5305901426</v>
      </c>
      <c r="H52" s="7"/>
    </row>
    <row r="53" spans="2:8" x14ac:dyDescent="0.25">
      <c r="B53" s="2" t="s">
        <v>45</v>
      </c>
      <c r="C53" s="18">
        <f t="shared" si="0"/>
        <v>167994.94628795251</v>
      </c>
      <c r="D53" s="19">
        <f t="shared" si="5"/>
        <v>2126617.9972886168</v>
      </c>
      <c r="E53" s="20">
        <f t="shared" si="3"/>
        <v>1871423.8376139828</v>
      </c>
      <c r="F53" s="21">
        <f t="shared" si="4"/>
        <v>1658762.0378851215</v>
      </c>
      <c r="G53" s="21">
        <f t="shared" si="1"/>
        <v>1658762.0378851215</v>
      </c>
      <c r="H53" s="7"/>
    </row>
    <row r="54" spans="2:8" x14ac:dyDescent="0.25">
      <c r="B54" s="2" t="s">
        <v>46</v>
      </c>
      <c r="C54" s="18">
        <f t="shared" si="0"/>
        <v>173034.79467659109</v>
      </c>
      <c r="D54" s="19">
        <f t="shared" si="5"/>
        <v>2313566.4191142712</v>
      </c>
      <c r="E54" s="20">
        <f t="shared" si="3"/>
        <v>2035938.4488205586</v>
      </c>
      <c r="F54" s="21">
        <f t="shared" si="4"/>
        <v>1804581.8069091318</v>
      </c>
      <c r="G54" s="21">
        <f t="shared" si="1"/>
        <v>1804581.8069091318</v>
      </c>
      <c r="H54" s="7"/>
    </row>
    <row r="55" spans="2:8" x14ac:dyDescent="0.25">
      <c r="B55" s="2" t="s">
        <v>47</v>
      </c>
      <c r="C55" s="18">
        <f t="shared" si="0"/>
        <v>178225.83851688882</v>
      </c>
      <c r="D55" s="19">
        <f t="shared" si="5"/>
        <v>2515975.2841472547</v>
      </c>
      <c r="E55" s="20">
        <f t="shared" si="3"/>
        <v>2214058.2500495841</v>
      </c>
      <c r="F55" s="21">
        <f t="shared" si="4"/>
        <v>1962460.7216348588</v>
      </c>
      <c r="G55" s="21">
        <f t="shared" si="1"/>
        <v>1962460.7216348588</v>
      </c>
      <c r="H55" s="7"/>
    </row>
    <row r="56" spans="2:8" x14ac:dyDescent="0.25">
      <c r="B56" s="2" t="s">
        <v>48</v>
      </c>
      <c r="C56" s="18">
        <f t="shared" si="0"/>
        <v>183572.6136723955</v>
      </c>
      <c r="D56" s="19">
        <f t="shared" si="5"/>
        <v>2735096.5649279919</v>
      </c>
      <c r="E56" s="20">
        <f t="shared" si="3"/>
        <v>2406884.9771366329</v>
      </c>
      <c r="F56" s="21">
        <f t="shared" si="4"/>
        <v>2133375.3206438338</v>
      </c>
      <c r="G56" s="21">
        <f t="shared" si="1"/>
        <v>2133375.3206438338</v>
      </c>
      <c r="H56" s="7"/>
    </row>
    <row r="57" spans="2:8" x14ac:dyDescent="0.25">
      <c r="B57" s="2" t="s">
        <v>49</v>
      </c>
      <c r="C57" s="18">
        <f t="shared" si="0"/>
        <v>189079.79208256738</v>
      </c>
      <c r="D57" s="19">
        <f t="shared" si="5"/>
        <v>2972282.8459126572</v>
      </c>
      <c r="E57" s="20">
        <f t="shared" si="3"/>
        <v>2615608.9044031384</v>
      </c>
      <c r="F57" s="21">
        <f t="shared" si="4"/>
        <v>2318380.619811873</v>
      </c>
      <c r="G57" s="21">
        <f t="shared" si="1"/>
        <v>2318380.619811873</v>
      </c>
      <c r="H57" s="7"/>
    </row>
    <row r="58" spans="2:8" x14ac:dyDescent="0.25">
      <c r="B58" s="2" t="s">
        <v>50</v>
      </c>
      <c r="C58" s="18">
        <f t="shared" si="0"/>
        <v>194752.18584504441</v>
      </c>
      <c r="D58" s="19">
        <f t="shared" si="5"/>
        <v>3228995.3860498085</v>
      </c>
      <c r="E58" s="20">
        <f t="shared" si="3"/>
        <v>2841515.9397238316</v>
      </c>
      <c r="F58" s="21">
        <f t="shared" si="4"/>
        <v>2518616.4011188508</v>
      </c>
      <c r="G58" s="21">
        <f t="shared" si="1"/>
        <v>2518616.4011188508</v>
      </c>
      <c r="H58" s="7"/>
    </row>
    <row r="59" spans="2:8" x14ac:dyDescent="0.25">
      <c r="B59" s="2" t="s">
        <v>51</v>
      </c>
      <c r="C59" s="18">
        <f t="shared" si="0"/>
        <v>200594.75142039574</v>
      </c>
      <c r="D59" s="19">
        <f t="shared" si="5"/>
        <v>3506812.8267718558</v>
      </c>
      <c r="E59" s="20">
        <f t="shared" si="3"/>
        <v>3085995.2875592331</v>
      </c>
      <c r="F59" s="21">
        <f t="shared" si="4"/>
        <v>2735314.0048820479</v>
      </c>
      <c r="G59" s="21">
        <f t="shared" si="1"/>
        <v>2735314.0048820479</v>
      </c>
      <c r="H59" s="7"/>
    </row>
    <row r="60" spans="2:8" x14ac:dyDescent="0.25">
      <c r="B60" s="2" t="s">
        <v>52</v>
      </c>
      <c r="C60" s="18">
        <f t="shared" si="0"/>
        <v>206612.59396300762</v>
      </c>
      <c r="D60" s="19">
        <f t="shared" si="5"/>
        <v>3807440.5970468088</v>
      </c>
      <c r="E60" s="20">
        <f t="shared" si="3"/>
        <v>3350547.725401192</v>
      </c>
      <c r="F60" s="21">
        <f t="shared" si="4"/>
        <v>2969803.6656965115</v>
      </c>
      <c r="G60" s="21">
        <f t="shared" si="1"/>
        <v>2969803.6656965115</v>
      </c>
      <c r="H60" s="7"/>
    </row>
    <row r="61" spans="2:8" x14ac:dyDescent="0.25">
      <c r="B61" s="2" t="s">
        <v>53</v>
      </c>
      <c r="C61" s="18">
        <f t="shared" si="0"/>
        <v>212810.97178189785</v>
      </c>
      <c r="D61" s="19">
        <f t="shared" si="5"/>
        <v>4132721.0712677543</v>
      </c>
      <c r="E61" s="20">
        <f t="shared" si="3"/>
        <v>3636794.542715624</v>
      </c>
      <c r="F61" s="21">
        <f t="shared" si="4"/>
        <v>3223522.4355888488</v>
      </c>
      <c r="G61" s="21">
        <f t="shared" si="1"/>
        <v>3223522.4355888488</v>
      </c>
      <c r="H61" s="7"/>
    </row>
    <row r="62" spans="2:8" x14ac:dyDescent="0.25">
      <c r="B62" s="2" t="s">
        <v>54</v>
      </c>
      <c r="C62" s="18">
        <f t="shared" si="0"/>
        <v>219195.30093535478</v>
      </c>
      <c r="D62" s="19">
        <f t="shared" si="5"/>
        <v>4484644.5402200911</v>
      </c>
      <c r="E62" s="20">
        <f t="shared" si="3"/>
        <v>3946487.1953936801</v>
      </c>
      <c r="F62" s="21">
        <f t="shared" si="4"/>
        <v>3498022.7413716717</v>
      </c>
      <c r="G62" s="21">
        <f t="shared" si="1"/>
        <v>3498022.7413716717</v>
      </c>
      <c r="H62" s="7"/>
    </row>
    <row r="63" spans="2:8" x14ac:dyDescent="0.25">
      <c r="B63" s="2" t="s">
        <v>56</v>
      </c>
      <c r="C63" s="18">
        <f t="shared" si="0"/>
        <v>225771.15996341544</v>
      </c>
      <c r="D63" s="19">
        <f t="shared" si="5"/>
        <v>4865361.0601861421</v>
      </c>
      <c r="E63" s="20">
        <f t="shared" si="3"/>
        <v>4281517.7329638051</v>
      </c>
      <c r="F63" s="21">
        <f t="shared" si="4"/>
        <v>3794981.626945192</v>
      </c>
      <c r="G63" s="21">
        <f t="shared" si="1"/>
        <v>3794981.626945192</v>
      </c>
      <c r="H63" s="7"/>
    </row>
    <row r="64" spans="2:8" x14ac:dyDescent="0.25">
      <c r="B64" s="2" t="s">
        <v>57</v>
      </c>
      <c r="C64" s="18">
        <f t="shared" si="0"/>
        <v>232544.29476231791</v>
      </c>
      <c r="D64" s="19">
        <f t="shared" si="5"/>
        <v>5277193.2504519317</v>
      </c>
      <c r="E64" s="20">
        <f t="shared" si="3"/>
        <v>4643930.0603977004</v>
      </c>
      <c r="F64" s="21">
        <f t="shared" si="4"/>
        <v>4116210.7353525073</v>
      </c>
      <c r="G64" s="21">
        <f t="shared" si="1"/>
        <v>4116210.7353525073</v>
      </c>
      <c r="H64" s="7"/>
    </row>
    <row r="65" spans="2:8" x14ac:dyDescent="0.25">
      <c r="B65" s="2" t="s">
        <v>58</v>
      </c>
      <c r="C65" s="18">
        <f t="shared" si="0"/>
        <v>239520.62360518746</v>
      </c>
      <c r="D65" s="19">
        <f t="shared" si="5"/>
        <v>5722650.1151025109</v>
      </c>
      <c r="E65" s="20">
        <f t="shared" si="3"/>
        <v>5035932.1012902092</v>
      </c>
      <c r="F65" s="21">
        <f t="shared" si="4"/>
        <v>4463667.0897799591</v>
      </c>
      <c r="G65" s="21">
        <f t="shared" si="1"/>
        <v>4463667.0897799591</v>
      </c>
      <c r="H65" s="7"/>
    </row>
    <row r="66" spans="2:8" x14ac:dyDescent="0.25">
      <c r="B66" s="2" t="s">
        <v>59</v>
      </c>
      <c r="C66" s="18">
        <f t="shared" si="0"/>
        <v>246706.2423133431</v>
      </c>
      <c r="D66" s="19">
        <f t="shared" si="5"/>
        <v>6204441.9710635692</v>
      </c>
      <c r="E66" s="20">
        <f t="shared" si="3"/>
        <v>5459908.9345359411</v>
      </c>
      <c r="F66" s="21">
        <f t="shared" si="4"/>
        <v>4839464.7374295844</v>
      </c>
      <c r="G66" s="21">
        <f t="shared" si="1"/>
        <v>4839464.7374295844</v>
      </c>
      <c r="H66" s="7"/>
    </row>
    <row r="67" spans="2:8" x14ac:dyDescent="0.25">
      <c r="B67" s="2" t="s">
        <v>60</v>
      </c>
      <c r="C67" s="18">
        <f t="shared" si="0"/>
        <v>254107.42958274341</v>
      </c>
      <c r="D67" s="19">
        <f t="shared" si="5"/>
        <v>6725496.5709040975</v>
      </c>
      <c r="E67" s="20">
        <f t="shared" si="3"/>
        <v>5918436.9823956061</v>
      </c>
      <c r="F67" s="21">
        <f t="shared" si="4"/>
        <v>5245887.3253051965</v>
      </c>
      <c r="G67" s="21">
        <f t="shared" si="1"/>
        <v>5245887.3253051965</v>
      </c>
      <c r="H67" s="7"/>
    </row>
    <row r="68" spans="2:8" x14ac:dyDescent="0.25">
      <c r="B68" s="2" t="s">
        <v>61</v>
      </c>
      <c r="C68" s="18">
        <f t="shared" si="0"/>
        <v>261730.65247022573</v>
      </c>
      <c r="D68" s="19">
        <f t="shared" si="5"/>
        <v>7288976.5159965316</v>
      </c>
      <c r="E68" s="20">
        <f t="shared" si="3"/>
        <v>6414299.3340769475</v>
      </c>
      <c r="F68" s="21">
        <f t="shared" si="4"/>
        <v>5685401.6824772945</v>
      </c>
      <c r="G68" s="21">
        <f t="shared" si="1"/>
        <v>5685401.6824772945</v>
      </c>
      <c r="H68" s="7"/>
    </row>
    <row r="69" spans="2:8" x14ac:dyDescent="0.25">
      <c r="B69" s="2" t="s">
        <v>62</v>
      </c>
      <c r="C69" s="18">
        <f t="shared" si="0"/>
        <v>269582.57204433251</v>
      </c>
      <c r="D69" s="19">
        <f t="shared" si="5"/>
        <v>7898298.0632789638</v>
      </c>
      <c r="E69" s="20">
        <f t="shared" si="3"/>
        <v>6950502.2956854878</v>
      </c>
      <c r="F69" s="21">
        <f t="shared" si="4"/>
        <v>6160672.4893575916</v>
      </c>
      <c r="G69" s="21">
        <f t="shared" si="1"/>
        <v>6160672.4893575916</v>
      </c>
      <c r="H69" s="7"/>
    </row>
    <row r="70" spans="2:8" x14ac:dyDescent="0.25">
      <c r="B70" s="2" t="s">
        <v>63</v>
      </c>
      <c r="C70" s="18">
        <f t="shared" si="0"/>
        <v>277670.04920566251</v>
      </c>
      <c r="D70" s="19">
        <f t="shared" si="5"/>
        <v>8557151.4371240716</v>
      </c>
      <c r="E70" s="20">
        <f t="shared" si="3"/>
        <v>7530293.2646691827</v>
      </c>
      <c r="F70" s="21">
        <f t="shared" si="4"/>
        <v>6674578.1209567757</v>
      </c>
      <c r="G70" s="21">
        <f t="shared" si="1"/>
        <v>6674578.1209567757</v>
      </c>
      <c r="H70" s="7"/>
    </row>
    <row r="71" spans="2:8" x14ac:dyDescent="0.25">
      <c r="B71" s="2" t="s">
        <v>64</v>
      </c>
      <c r="C71" s="18">
        <f t="shared" si="0"/>
        <v>286000.1506818324</v>
      </c>
      <c r="D71" s="19">
        <f t="shared" si="5"/>
        <v>9269522.7667402718</v>
      </c>
      <c r="E71" s="20">
        <f t="shared" si="3"/>
        <v>8157180.0347314393</v>
      </c>
      <c r="F71" s="21">
        <f t="shared" si="4"/>
        <v>7230227.7580574118</v>
      </c>
      <c r="G71" s="21">
        <f t="shared" si="1"/>
        <v>7230227.7580574118</v>
      </c>
      <c r="H71" s="7"/>
    </row>
    <row r="72" spans="2:8" x14ac:dyDescent="0.25">
      <c r="B72" s="2" t="s">
        <v>65</v>
      </c>
      <c r="C72" s="18">
        <f t="shared" si="0"/>
        <v>294580.15520228737</v>
      </c>
      <c r="D72" s="19">
        <f t="shared" si="5"/>
        <v>10039717.779165156</v>
      </c>
      <c r="E72" s="20">
        <f t="shared" si="3"/>
        <v>8834951.6456653383</v>
      </c>
      <c r="F72" s="21">
        <f t="shared" si="4"/>
        <v>7830979.8677488221</v>
      </c>
      <c r="G72" s="21">
        <f t="shared" si="1"/>
        <v>7830979.8677488221</v>
      </c>
      <c r="H72" s="7"/>
    </row>
    <row r="73" spans="2:8" x14ac:dyDescent="0.25">
      <c r="B73" s="2" t="s">
        <v>66</v>
      </c>
      <c r="C73" s="18">
        <f t="shared" si="0"/>
        <v>303417.55985835602</v>
      </c>
      <c r="D73" s="19">
        <f t="shared" si="5"/>
        <v>10872387.388316602</v>
      </c>
      <c r="E73" s="20">
        <f t="shared" si="3"/>
        <v>9567700.901718609</v>
      </c>
      <c r="F73" s="21">
        <f t="shared" si="4"/>
        <v>8480462.1628869493</v>
      </c>
      <c r="G73" s="21">
        <f t="shared" si="1"/>
        <v>8480462.1628869493</v>
      </c>
      <c r="H73" s="7"/>
    </row>
    <row r="74" spans="2:8" x14ac:dyDescent="0.25">
      <c r="B74" s="2" t="s">
        <v>67</v>
      </c>
      <c r="C74" s="18">
        <f t="shared" si="0"/>
        <v>312520.08665410674</v>
      </c>
      <c r="D74" s="19">
        <f t="shared" si="5"/>
        <v>11772555.33180471</v>
      </c>
      <c r="E74" s="20">
        <f t="shared" si="3"/>
        <v>10359848.691988144</v>
      </c>
      <c r="F74" s="21">
        <f t="shared" si="4"/>
        <v>9182593.1588076744</v>
      </c>
      <c r="G74" s="21">
        <f t="shared" si="1"/>
        <v>9182593.1588076744</v>
      </c>
      <c r="H74" s="7"/>
    </row>
    <row r="75" spans="2:8" x14ac:dyDescent="0.25">
      <c r="B75" s="2" t="s">
        <v>68</v>
      </c>
      <c r="C75" s="18">
        <f t="shared" si="0"/>
        <v>321895.68925372994</v>
      </c>
      <c r="D75" s="19">
        <f t="shared" si="5"/>
        <v>12745648.01934455</v>
      </c>
      <c r="E75" s="20">
        <f t="shared" si="3"/>
        <v>11216170.257023204</v>
      </c>
      <c r="F75" s="21">
        <f t="shared" si="4"/>
        <v>9941605.4550887495</v>
      </c>
      <c r="G75" s="21">
        <f t="shared" si="1"/>
        <v>9941605.4550887495</v>
      </c>
      <c r="H75" s="7"/>
    </row>
    <row r="76" spans="2:8" x14ac:dyDescent="0.25">
      <c r="B76" s="2" t="s">
        <v>69</v>
      </c>
      <c r="C76" s="18">
        <f t="shared" si="0"/>
        <v>331552.55993134185</v>
      </c>
      <c r="D76" s="19">
        <f t="shared" si="5"/>
        <v>13797526.769717442</v>
      </c>
      <c r="E76" s="20">
        <f t="shared" si="3"/>
        <v>12141823.557351349</v>
      </c>
      <c r="F76" s="21">
        <f t="shared" si="4"/>
        <v>10762070.880379604</v>
      </c>
      <c r="G76" s="21">
        <f t="shared" si="1"/>
        <v>10762070.880379604</v>
      </c>
      <c r="H76" s="7"/>
    </row>
    <row r="77" spans="2:8" x14ac:dyDescent="0.25">
      <c r="B77" s="2" t="s">
        <v>70</v>
      </c>
      <c r="C77" s="18">
        <f t="shared" ref="C77:C121" si="6">C76*(1+$C$5)</f>
        <v>341499.13672928209</v>
      </c>
      <c r="D77" s="19">
        <f t="shared" si="5"/>
        <v>14934522.627384925</v>
      </c>
      <c r="E77" s="20">
        <f t="shared" si="3"/>
        <v>13142379.912098734</v>
      </c>
      <c r="F77" s="21">
        <f t="shared" si="4"/>
        <v>11648927.649360241</v>
      </c>
      <c r="G77" s="21">
        <f t="shared" ref="G77:G121" si="7">F77</f>
        <v>11648927.649360241</v>
      </c>
      <c r="H77" s="7"/>
    </row>
    <row r="78" spans="2:8" x14ac:dyDescent="0.25">
      <c r="B78" s="2" t="s">
        <v>71</v>
      </c>
      <c r="C78" s="18">
        <f t="shared" si="6"/>
        <v>351744.11083116056</v>
      </c>
      <c r="D78" s="19">
        <f t="shared" ref="D78:D109" si="8">(C78*(C$3+C$4)+D77)*(1+C$6)</f>
        <v>16163473.965148509</v>
      </c>
      <c r="E78" s="20">
        <f t="shared" si="3"/>
        <v>14223857.089330688</v>
      </c>
      <c r="F78" s="21">
        <f t="shared" si="4"/>
        <v>12607509.692815837</v>
      </c>
      <c r="G78" s="21">
        <f t="shared" si="7"/>
        <v>12607509.692815837</v>
      </c>
      <c r="H78" s="7"/>
    </row>
    <row r="79" spans="2:8" x14ac:dyDescent="0.25">
      <c r="B79" s="2" t="s">
        <v>72</v>
      </c>
      <c r="C79" s="18">
        <f t="shared" si="6"/>
        <v>362296.43415609538</v>
      </c>
      <c r="D79" s="19">
        <f t="shared" si="8"/>
        <v>17491767.095760364</v>
      </c>
      <c r="E79" s="20">
        <f t="shared" si="3"/>
        <v>15392755.04426912</v>
      </c>
      <c r="F79" s="21">
        <f t="shared" si="4"/>
        <v>13643578.334693084</v>
      </c>
      <c r="G79" s="21">
        <f t="shared" si="7"/>
        <v>13643578.334693084</v>
      </c>
      <c r="H79" s="7"/>
    </row>
    <row r="80" spans="2:8" x14ac:dyDescent="0.25">
      <c r="B80" s="2" t="s">
        <v>73</v>
      </c>
      <c r="C80" s="18">
        <f t="shared" si="6"/>
        <v>373165.32718077826</v>
      </c>
      <c r="D80" s="19">
        <f t="shared" si="8"/>
        <v>18927380.133223169</v>
      </c>
      <c r="E80" s="20">
        <f t="shared" si="3"/>
        <v>16656094.517236389</v>
      </c>
      <c r="F80" s="21">
        <f t="shared" si="4"/>
        <v>14763356.503914069</v>
      </c>
      <c r="G80" s="21">
        <f t="shared" si="7"/>
        <v>14763356.503914069</v>
      </c>
      <c r="H80" s="7"/>
    </row>
    <row r="81" spans="2:8" x14ac:dyDescent="0.25">
      <c r="B81" s="2" t="s">
        <v>74</v>
      </c>
      <c r="C81" s="18">
        <f t="shared" si="6"/>
        <v>384360.28699620161</v>
      </c>
      <c r="D81" s="19">
        <f t="shared" si="8"/>
        <v>20478930.363777053</v>
      </c>
      <c r="E81" s="20">
        <f t="shared" ref="E81:E121" si="9">D81*(1-$C$8)</f>
        <v>18021458.720123805</v>
      </c>
      <c r="F81" s="21">
        <f t="shared" ref="F81:F121" si="10">(($C81*(1-$C$7))*($C$3+$C$4)+F80)*(1+$C$6)</f>
        <v>15973565.683746101</v>
      </c>
      <c r="G81" s="21">
        <f t="shared" si="7"/>
        <v>15973565.683746101</v>
      </c>
      <c r="H81" s="7"/>
    </row>
    <row r="82" spans="2:8" x14ac:dyDescent="0.25">
      <c r="B82" s="2" t="s">
        <v>75</v>
      </c>
      <c r="C82" s="18">
        <f t="shared" si="6"/>
        <v>395891.09560608765</v>
      </c>
      <c r="D82" s="19">
        <f t="shared" si="8"/>
        <v>22155725.407372128</v>
      </c>
      <c r="E82" s="20">
        <f t="shared" si="9"/>
        <v>19497038.358487472</v>
      </c>
      <c r="F82" s="21">
        <f t="shared" si="10"/>
        <v>17281465.817750264</v>
      </c>
      <c r="G82" s="21">
        <f t="shared" si="7"/>
        <v>17281465.817750264</v>
      </c>
      <c r="H82" s="7"/>
    </row>
    <row r="83" spans="2:8" x14ac:dyDescent="0.25">
      <c r="B83" s="2" t="s">
        <v>76</v>
      </c>
      <c r="C83" s="18">
        <f t="shared" si="6"/>
        <v>407767.8284742703</v>
      </c>
      <c r="D83" s="19">
        <f t="shared" si="8"/>
        <v>23967818.472889598</v>
      </c>
      <c r="E83" s="20">
        <f t="shared" si="9"/>
        <v>21091680.256142847</v>
      </c>
      <c r="F83" s="21">
        <f t="shared" si="10"/>
        <v>18694898.408853892</v>
      </c>
      <c r="G83" s="21">
        <f t="shared" si="7"/>
        <v>18694898.408853892</v>
      </c>
      <c r="H83" s="7"/>
    </row>
    <row r="84" spans="2:8" x14ac:dyDescent="0.25">
      <c r="B84" s="2" t="s">
        <v>77</v>
      </c>
      <c r="C84" s="18">
        <f t="shared" si="6"/>
        <v>420000.86332849844</v>
      </c>
      <c r="D84" s="19">
        <f t="shared" si="8"/>
        <v>25926068.034636296</v>
      </c>
      <c r="E84" s="20">
        <f t="shared" si="9"/>
        <v>22814939.870479941</v>
      </c>
      <c r="F84" s="21">
        <f t="shared" si="10"/>
        <v>20222333.067016318</v>
      </c>
      <c r="G84" s="21">
        <f t="shared" si="7"/>
        <v>20222333.067016318</v>
      </c>
      <c r="H84" s="7"/>
    </row>
    <row r="85" spans="2:8" x14ac:dyDescent="0.25">
      <c r="B85" s="2" t="s">
        <v>78</v>
      </c>
      <c r="C85" s="18">
        <f t="shared" si="6"/>
        <v>432600.88922835339</v>
      </c>
      <c r="D85" s="19">
        <f t="shared" si="8"/>
        <v>28042202.283840198</v>
      </c>
      <c r="E85" s="20">
        <f t="shared" si="9"/>
        <v>24677138.009779375</v>
      </c>
      <c r="F85" s="21">
        <f t="shared" si="10"/>
        <v>21872917.781395361</v>
      </c>
      <c r="G85" s="21">
        <f t="shared" si="7"/>
        <v>21872917.781395361</v>
      </c>
      <c r="H85" s="7"/>
    </row>
    <row r="86" spans="2:8" x14ac:dyDescent="0.25">
      <c r="B86" s="2" t="s">
        <v>79</v>
      </c>
      <c r="C86" s="18">
        <f t="shared" si="6"/>
        <v>445578.91590520402</v>
      </c>
      <c r="D86" s="19">
        <f t="shared" si="8"/>
        <v>30328888.737173401</v>
      </c>
      <c r="E86" s="20">
        <f t="shared" si="9"/>
        <v>26689422.088712592</v>
      </c>
      <c r="F86" s="21">
        <f t="shared" si="10"/>
        <v>23656533.214995261</v>
      </c>
      <c r="G86" s="21">
        <f t="shared" si="7"/>
        <v>23656533.214995261</v>
      </c>
      <c r="H86" s="7"/>
    </row>
    <row r="87" spans="2:8" x14ac:dyDescent="0.25">
      <c r="B87" s="2" t="s">
        <v>80</v>
      </c>
      <c r="C87" s="18">
        <f t="shared" si="6"/>
        <v>458946.28338236012</v>
      </c>
      <c r="D87" s="19">
        <f t="shared" si="8"/>
        <v>32799809.41489204</v>
      </c>
      <c r="E87" s="20">
        <f t="shared" si="9"/>
        <v>28863832.285104994</v>
      </c>
      <c r="F87" s="21">
        <f t="shared" si="10"/>
        <v>25583851.3436158</v>
      </c>
      <c r="G87" s="21">
        <f t="shared" si="7"/>
        <v>25583851.3436158</v>
      </c>
      <c r="H87" s="7"/>
    </row>
    <row r="88" spans="2:8" x14ac:dyDescent="0.25">
      <c r="B88" s="2" t="s">
        <v>81</v>
      </c>
      <c r="C88" s="18">
        <f t="shared" si="6"/>
        <v>472714.67188383092</v>
      </c>
      <c r="D88" s="19">
        <f t="shared" si="8"/>
        <v>35469742.034190513</v>
      </c>
      <c r="E88" s="20">
        <f t="shared" si="9"/>
        <v>31213372.990087651</v>
      </c>
      <c r="F88" s="21">
        <f t="shared" si="10"/>
        <v>27666398.78666861</v>
      </c>
      <c r="G88" s="21">
        <f t="shared" si="7"/>
        <v>27666398.78666861</v>
      </c>
      <c r="H88" s="7"/>
    </row>
    <row r="89" spans="2:8" x14ac:dyDescent="0.25">
      <c r="B89" s="2" t="s">
        <v>82</v>
      </c>
      <c r="C89" s="18">
        <f t="shared" si="6"/>
        <v>486896.11204034585</v>
      </c>
      <c r="D89" s="19">
        <f t="shared" si="8"/>
        <v>38354647.699016079</v>
      </c>
      <c r="E89" s="20">
        <f t="shared" si="9"/>
        <v>33752089.975134149</v>
      </c>
      <c r="F89" s="21">
        <f t="shared" si="10"/>
        <v>29916625.205232549</v>
      </c>
      <c r="G89" s="21">
        <f t="shared" si="7"/>
        <v>29916625.205232549</v>
      </c>
      <c r="H89" s="7"/>
    </row>
    <row r="90" spans="2:8" x14ac:dyDescent="0.25">
      <c r="B90" s="2" t="s">
        <v>83</v>
      </c>
      <c r="C90" s="18">
        <f t="shared" si="6"/>
        <v>501502.99540155625</v>
      </c>
      <c r="D90" s="19">
        <f t="shared" si="8"/>
        <v>41471765.606090397</v>
      </c>
      <c r="E90" s="20">
        <f t="shared" si="9"/>
        <v>36495153.733359553</v>
      </c>
      <c r="F90" s="21">
        <f t="shared" si="10"/>
        <v>32347977.172750521</v>
      </c>
      <c r="G90" s="21">
        <f t="shared" si="7"/>
        <v>32347977.172750521</v>
      </c>
      <c r="H90" s="7"/>
    </row>
    <row r="91" spans="2:8" x14ac:dyDescent="0.25">
      <c r="B91" s="2" t="s">
        <v>84</v>
      </c>
      <c r="C91" s="18">
        <f t="shared" si="6"/>
        <v>516548.08526360296</v>
      </c>
      <c r="D91" s="19">
        <f t="shared" si="8"/>
        <v>44839715.328465253</v>
      </c>
      <c r="E91" s="20">
        <f t="shared" si="9"/>
        <v>39458949.48904942</v>
      </c>
      <c r="F91" s="21">
        <f t="shared" si="10"/>
        <v>34974977.956202909</v>
      </c>
      <c r="G91" s="21">
        <f t="shared" si="7"/>
        <v>34974977.956202909</v>
      </c>
      <c r="H91" s="7"/>
    </row>
    <row r="92" spans="2:8" x14ac:dyDescent="0.25">
      <c r="B92" s="2" t="s">
        <v>85</v>
      </c>
      <c r="C92" s="18">
        <f t="shared" si="6"/>
        <v>532044.52782151103</v>
      </c>
      <c r="D92" s="19">
        <f t="shared" si="8"/>
        <v>48478607.282846726</v>
      </c>
      <c r="E92" s="20">
        <f t="shared" si="9"/>
        <v>42661174.408905119</v>
      </c>
      <c r="F92" s="21">
        <f t="shared" si="10"/>
        <v>37813313.680620454</v>
      </c>
      <c r="G92" s="21">
        <f t="shared" si="7"/>
        <v>37813313.680620454</v>
      </c>
      <c r="H92" s="7"/>
    </row>
    <row r="93" spans="2:8" x14ac:dyDescent="0.25">
      <c r="B93" s="2" t="s">
        <v>86</v>
      </c>
      <c r="C93" s="18">
        <f t="shared" si="6"/>
        <v>548005.86365615635</v>
      </c>
      <c r="D93" s="19">
        <f t="shared" si="8"/>
        <v>52410162.035421848</v>
      </c>
      <c r="E93" s="20">
        <f t="shared" si="9"/>
        <v>46120942.591171227</v>
      </c>
      <c r="F93" s="21">
        <f t="shared" si="10"/>
        <v>40879926.387629054</v>
      </c>
      <c r="G93" s="21">
        <f t="shared" si="7"/>
        <v>40879926.387629054</v>
      </c>
      <c r="H93" s="7"/>
    </row>
    <row r="94" spans="2:8" x14ac:dyDescent="0.25">
      <c r="B94" s="2" t="s">
        <v>87</v>
      </c>
      <c r="C94" s="18">
        <f t="shared" si="6"/>
        <v>564446.03956584109</v>
      </c>
      <c r="D94" s="19">
        <f t="shared" si="8"/>
        <v>56657839.153301395</v>
      </c>
      <c r="E94" s="20">
        <f t="shared" si="9"/>
        <v>49858898.454905227</v>
      </c>
      <c r="F94" s="21">
        <f t="shared" si="10"/>
        <v>44193114.539575107</v>
      </c>
      <c r="G94" s="21">
        <f t="shared" si="7"/>
        <v>44193114.539575107</v>
      </c>
      <c r="H94" s="7"/>
    </row>
    <row r="95" spans="2:8" x14ac:dyDescent="0.25">
      <c r="B95" s="2" t="s">
        <v>88</v>
      </c>
      <c r="C95" s="18">
        <f t="shared" si="6"/>
        <v>581379.42075281637</v>
      </c>
      <c r="D95" s="19">
        <f t="shared" si="8"/>
        <v>61246976.365262687</v>
      </c>
      <c r="E95" s="20">
        <f t="shared" si="9"/>
        <v>53897339.201431163</v>
      </c>
      <c r="F95" s="21">
        <f t="shared" si="10"/>
        <v>47772641.564904913</v>
      </c>
      <c r="G95" s="21">
        <f t="shared" si="7"/>
        <v>47772641.564904913</v>
      </c>
      <c r="H95" s="7"/>
    </row>
    <row r="96" spans="2:8" x14ac:dyDescent="0.25">
      <c r="B96" s="2" t="s">
        <v>89</v>
      </c>
      <c r="C96" s="18">
        <f t="shared" si="6"/>
        <v>598820.80337540084</v>
      </c>
      <c r="D96" s="19">
        <f t="shared" si="8"/>
        <v>66204939.856571794</v>
      </c>
      <c r="E96" s="20">
        <f t="shared" si="9"/>
        <v>58260347.073783182</v>
      </c>
      <c r="F96" s="21">
        <f t="shared" si="10"/>
        <v>51639853.088126019</v>
      </c>
      <c r="G96" s="21">
        <f t="shared" si="7"/>
        <v>51639853.088126019</v>
      </c>
      <c r="H96" s="7"/>
    </row>
    <row r="97" spans="2:8" x14ac:dyDescent="0.25">
      <c r="B97" s="2" t="s">
        <v>90</v>
      </c>
      <c r="C97" s="18">
        <f t="shared" si="6"/>
        <v>616785.42747666291</v>
      </c>
      <c r="D97" s="19">
        <f t="shared" si="8"/>
        <v>71561286.588648275</v>
      </c>
      <c r="E97" s="20">
        <f t="shared" si="9"/>
        <v>62973932.198010482</v>
      </c>
      <c r="F97" s="21">
        <f t="shared" si="10"/>
        <v>55817803.539145678</v>
      </c>
      <c r="G97" s="21">
        <f t="shared" si="7"/>
        <v>55817803.539145678</v>
      </c>
      <c r="H97" s="7"/>
    </row>
    <row r="98" spans="2:8" x14ac:dyDescent="0.25">
      <c r="B98" s="2" t="s">
        <v>91</v>
      </c>
      <c r="C98" s="18">
        <f t="shared" si="6"/>
        <v>635288.99030096282</v>
      </c>
      <c r="D98" s="19">
        <f t="shared" si="8"/>
        <v>77347939.605597392</v>
      </c>
      <c r="E98" s="20">
        <f t="shared" si="9"/>
        <v>68066186.852925703</v>
      </c>
      <c r="F98" s="21">
        <f t="shared" si="10"/>
        <v>60331392.892365992</v>
      </c>
      <c r="G98" s="21">
        <f t="shared" si="7"/>
        <v>60331392.892365992</v>
      </c>
      <c r="H98" s="7"/>
    </row>
    <row r="99" spans="2:8" x14ac:dyDescent="0.25">
      <c r="B99" s="2" t="s">
        <v>92</v>
      </c>
      <c r="C99" s="18">
        <f t="shared" si="6"/>
        <v>654347.66000999173</v>
      </c>
      <c r="D99" s="19">
        <f t="shared" si="8"/>
        <v>83599377.366598159</v>
      </c>
      <c r="E99" s="20">
        <f t="shared" si="9"/>
        <v>73567452.082606375</v>
      </c>
      <c r="F99" s="21">
        <f t="shared" si="10"/>
        <v>65207514.345946595</v>
      </c>
      <c r="G99" s="21">
        <f t="shared" si="7"/>
        <v>65207514.345946595</v>
      </c>
      <c r="H99" s="7"/>
    </row>
    <row r="100" spans="2:8" x14ac:dyDescent="0.25">
      <c r="B100" s="2" t="s">
        <v>93</v>
      </c>
      <c r="C100" s="18">
        <f t="shared" si="6"/>
        <v>673978.08981029154</v>
      </c>
      <c r="D100" s="19">
        <f t="shared" si="8"/>
        <v>90352838.226255581</v>
      </c>
      <c r="E100" s="20">
        <f t="shared" si="9"/>
        <v>79510497.639104918</v>
      </c>
      <c r="F100" s="21">
        <f t="shared" si="10"/>
        <v>70475213.816479385</v>
      </c>
      <c r="G100" s="21">
        <f t="shared" si="7"/>
        <v>70475213.816479385</v>
      </c>
      <c r="H100" s="7"/>
    </row>
    <row r="101" spans="2:8" x14ac:dyDescent="0.25">
      <c r="B101" s="2" t="s">
        <v>94</v>
      </c>
      <c r="C101" s="18">
        <f t="shared" si="6"/>
        <v>694197.43250460026</v>
      </c>
      <c r="D101" s="19">
        <f t="shared" si="8"/>
        <v>97648541.274795488</v>
      </c>
      <c r="E101" s="20">
        <f t="shared" si="9"/>
        <v>85930716.321820036</v>
      </c>
      <c r="F101" s="21">
        <f t="shared" si="10"/>
        <v>76165862.194340497</v>
      </c>
      <c r="G101" s="21">
        <f t="shared" si="7"/>
        <v>76165862.194340497</v>
      </c>
      <c r="H101" s="7"/>
    </row>
    <row r="102" spans="2:8" x14ac:dyDescent="0.25">
      <c r="B102" s="2" t="s">
        <v>95</v>
      </c>
      <c r="C102" s="18">
        <f t="shared" si="6"/>
        <v>715023.35547973833</v>
      </c>
      <c r="D102" s="19">
        <f t="shared" si="8"/>
        <v>105529924.84693176</v>
      </c>
      <c r="E102" s="20">
        <f t="shared" si="9"/>
        <v>92866333.86529994</v>
      </c>
      <c r="F102" s="21">
        <f t="shared" si="10"/>
        <v>82313341.3806068</v>
      </c>
      <c r="G102" s="21">
        <f t="shared" si="7"/>
        <v>82313341.3806068</v>
      </c>
      <c r="H102" s="7"/>
    </row>
    <row r="103" spans="2:8" x14ac:dyDescent="0.25">
      <c r="B103" s="2" t="s">
        <v>96</v>
      </c>
      <c r="C103" s="18">
        <f t="shared" si="6"/>
        <v>736474.05614413053</v>
      </c>
      <c r="D103" s="19">
        <f t="shared" si="8"/>
        <v>114043904.1129435</v>
      </c>
      <c r="E103" s="20">
        <f t="shared" si="9"/>
        <v>100358635.61939028</v>
      </c>
      <c r="F103" s="21">
        <f t="shared" si="10"/>
        <v>88954245.208095968</v>
      </c>
      <c r="G103" s="21">
        <f t="shared" si="7"/>
        <v>88954245.208095968</v>
      </c>
      <c r="H103" s="7"/>
    </row>
    <row r="104" spans="2:8" x14ac:dyDescent="0.25">
      <c r="B104" s="2" t="s">
        <v>97</v>
      </c>
      <c r="C104" s="18">
        <f t="shared" si="6"/>
        <v>758568.27782845451</v>
      </c>
      <c r="D104" s="19">
        <f t="shared" si="8"/>
        <v>123241149.27858391</v>
      </c>
      <c r="E104" s="20">
        <f t="shared" si="9"/>
        <v>108452211.36515385</v>
      </c>
      <c r="F104" s="21">
        <f t="shared" si="10"/>
        <v>96128096.437295496</v>
      </c>
      <c r="G104" s="21">
        <f t="shared" si="7"/>
        <v>96128096.437295496</v>
      </c>
      <c r="H104" s="7"/>
    </row>
    <row r="105" spans="2:8" x14ac:dyDescent="0.25">
      <c r="B105" s="2" t="s">
        <v>98</v>
      </c>
      <c r="C105" s="18">
        <f t="shared" si="6"/>
        <v>781325.32616330811</v>
      </c>
      <c r="D105" s="19">
        <f t="shared" si="8"/>
        <v>133176386.04257371</v>
      </c>
      <c r="E105" s="20">
        <f t="shared" si="9"/>
        <v>117195219.71746486</v>
      </c>
      <c r="F105" s="21">
        <f t="shared" si="10"/>
        <v>103877581.11320753</v>
      </c>
      <c r="G105" s="21">
        <f t="shared" si="7"/>
        <v>103877581.11320753</v>
      </c>
      <c r="H105" s="7"/>
    </row>
    <row r="106" spans="2:8" x14ac:dyDescent="0.25">
      <c r="B106" s="2" t="s">
        <v>99</v>
      </c>
      <c r="C106" s="18">
        <f t="shared" si="6"/>
        <v>804765.08594820742</v>
      </c>
      <c r="D106" s="19">
        <f t="shared" si="8"/>
        <v>143908720.09233376</v>
      </c>
      <c r="E106" s="20">
        <f t="shared" si="9"/>
        <v>126639673.68125372</v>
      </c>
      <c r="F106" s="21">
        <f t="shared" si="10"/>
        <v>112248801.67202039</v>
      </c>
      <c r="G106" s="21">
        <f t="shared" si="7"/>
        <v>112248801.67202039</v>
      </c>
      <c r="H106" s="7"/>
    </row>
    <row r="107" spans="2:8" x14ac:dyDescent="0.25">
      <c r="B107" s="2" t="s">
        <v>100</v>
      </c>
      <c r="C107" s="18">
        <f t="shared" si="6"/>
        <v>828908.03852665366</v>
      </c>
      <c r="D107" s="19">
        <f t="shared" si="8"/>
        <v>155501987.56106529</v>
      </c>
      <c r="E107" s="20">
        <f t="shared" si="9"/>
        <v>136841749.05373746</v>
      </c>
      <c r="F107" s="21">
        <f t="shared" si="10"/>
        <v>121291550.29763097</v>
      </c>
      <c r="G107" s="21">
        <f t="shared" si="7"/>
        <v>121291550.29763097</v>
      </c>
      <c r="H107" s="7"/>
    </row>
    <row r="108" spans="2:8" x14ac:dyDescent="0.25">
      <c r="B108" s="2" t="s">
        <v>101</v>
      </c>
      <c r="C108" s="18">
        <f t="shared" si="6"/>
        <v>853775.27968245326</v>
      </c>
      <c r="D108" s="19">
        <f t="shared" si="8"/>
        <v>168025133.52313566</v>
      </c>
      <c r="E108" s="20">
        <f t="shared" si="9"/>
        <v>147862117.50035939</v>
      </c>
      <c r="F108" s="21">
        <f t="shared" si="10"/>
        <v>131059604.14804585</v>
      </c>
      <c r="G108" s="21">
        <f t="shared" si="7"/>
        <v>131059604.14804585</v>
      </c>
      <c r="H108" s="7"/>
    </row>
    <row r="109" spans="2:8" x14ac:dyDescent="0.25">
      <c r="B109" s="2" t="s">
        <v>102</v>
      </c>
      <c r="C109" s="18">
        <f t="shared" si="6"/>
        <v>879388.53807292692</v>
      </c>
      <c r="D109" s="19">
        <f t="shared" si="8"/>
        <v>181552620.7708872</v>
      </c>
      <c r="E109" s="20">
        <f t="shared" si="9"/>
        <v>159766306.27838072</v>
      </c>
      <c r="F109" s="21">
        <f t="shared" si="10"/>
        <v>141611044.20129207</v>
      </c>
      <c r="G109" s="21">
        <f t="shared" si="7"/>
        <v>141611044.20129207</v>
      </c>
      <c r="H109" s="7"/>
    </row>
    <row r="110" spans="2:8" x14ac:dyDescent="0.25">
      <c r="B110" s="2" t="s">
        <v>103</v>
      </c>
      <c r="C110" s="18">
        <f t="shared" si="6"/>
        <v>905770.19421511481</v>
      </c>
      <c r="D110" s="19">
        <f t="shared" ref="D110:D121" si="11">(C110*(C$3+C$4)+D109)*(1+C$6)</f>
        <v>196164871.29543591</v>
      </c>
      <c r="E110" s="20">
        <f t="shared" si="9"/>
        <v>172625086.73998359</v>
      </c>
      <c r="F110" s="21">
        <f t="shared" si="10"/>
        <v>153008599.61044005</v>
      </c>
      <c r="G110" s="21">
        <f t="shared" si="7"/>
        <v>153008599.61044005</v>
      </c>
      <c r="H110" s="7"/>
    </row>
    <row r="111" spans="2:8" x14ac:dyDescent="0.25">
      <c r="B111" s="2" t="s">
        <v>104</v>
      </c>
      <c r="C111" s="18">
        <f t="shared" si="6"/>
        <v>932943.30004156823</v>
      </c>
      <c r="D111" s="19">
        <f t="shared" si="11"/>
        <v>211948743.08783484</v>
      </c>
      <c r="E111" s="20">
        <f t="shared" si="9"/>
        <v>186514893.91729465</v>
      </c>
      <c r="F111" s="21">
        <f t="shared" si="10"/>
        <v>165320019.60851121</v>
      </c>
      <c r="G111" s="21">
        <f t="shared" si="7"/>
        <v>165320019.60851121</v>
      </c>
      <c r="H111" s="7"/>
    </row>
    <row r="112" spans="2:8" x14ac:dyDescent="0.25">
      <c r="B112" s="2" t="s">
        <v>105</v>
      </c>
      <c r="C112" s="18">
        <f t="shared" si="6"/>
        <v>960931.59904281527</v>
      </c>
      <c r="D112" s="19">
        <f t="shared" si="11"/>
        <v>228998045.0862886</v>
      </c>
      <c r="E112" s="20">
        <f t="shared" si="9"/>
        <v>201518279.67593396</v>
      </c>
      <c r="F112" s="21">
        <f t="shared" si="10"/>
        <v>178618475.16730517</v>
      </c>
      <c r="G112" s="21">
        <f t="shared" si="7"/>
        <v>178618475.16730517</v>
      </c>
      <c r="H112" s="7"/>
    </row>
    <row r="113" spans="2:8" x14ac:dyDescent="0.25">
      <c r="B113" s="2" t="s">
        <v>106</v>
      </c>
      <c r="C113" s="18">
        <f t="shared" si="6"/>
        <v>989759.54701409978</v>
      </c>
      <c r="D113" s="19">
        <f t="shared" si="11"/>
        <v>247414093.32116148</v>
      </c>
      <c r="E113" s="20">
        <f t="shared" si="9"/>
        <v>217724402.1226221</v>
      </c>
      <c r="F113" s="21">
        <f t="shared" si="10"/>
        <v>192982992.79050604</v>
      </c>
      <c r="G113" s="21">
        <f t="shared" si="7"/>
        <v>192982992.79050604</v>
      </c>
      <c r="H113" s="7"/>
    </row>
    <row r="114" spans="2:8" x14ac:dyDescent="0.25">
      <c r="B114" s="2" t="s">
        <v>107</v>
      </c>
      <c r="C114" s="18">
        <f t="shared" si="6"/>
        <v>1019452.3334245228</v>
      </c>
      <c r="D114" s="19">
        <f t="shared" si="11"/>
        <v>267306311.55366328</v>
      </c>
      <c r="E114" s="20">
        <f t="shared" si="9"/>
        <v>235229554.16722369</v>
      </c>
      <c r="F114" s="21">
        <f t="shared" si="10"/>
        <v>208498923.01185745</v>
      </c>
      <c r="G114" s="21">
        <f t="shared" si="7"/>
        <v>208498923.01185745</v>
      </c>
      <c r="H114" s="7"/>
    </row>
    <row r="115" spans="2:8" x14ac:dyDescent="0.25">
      <c r="B115" s="2" t="s">
        <v>108</v>
      </c>
      <c r="C115" s="18">
        <f t="shared" si="6"/>
        <v>1050035.9034272586</v>
      </c>
      <c r="D115" s="19">
        <f t="shared" si="11"/>
        <v>288792879.9677695</v>
      </c>
      <c r="E115" s="20">
        <f t="shared" si="9"/>
        <v>254137734.37163717</v>
      </c>
      <c r="F115" s="21">
        <f t="shared" si="10"/>
        <v>225258446.37486029</v>
      </c>
      <c r="G115" s="21">
        <f t="shared" si="7"/>
        <v>225258446.37486029</v>
      </c>
      <c r="H115" s="7"/>
    </row>
    <row r="116" spans="2:8" x14ac:dyDescent="0.25">
      <c r="B116" s="2" t="s">
        <v>109</v>
      </c>
      <c r="C116" s="18">
        <f t="shared" si="6"/>
        <v>1081536.9805300764</v>
      </c>
      <c r="D116" s="19">
        <f t="shared" si="11"/>
        <v>312001435.75969863</v>
      </c>
      <c r="E116" s="20">
        <f t="shared" si="9"/>
        <v>274561263.46853477</v>
      </c>
      <c r="F116" s="21">
        <f t="shared" si="10"/>
        <v>243361119.89256498</v>
      </c>
      <c r="G116" s="21">
        <f t="shared" si="7"/>
        <v>243361119.89256498</v>
      </c>
      <c r="H116" s="7"/>
    </row>
    <row r="117" spans="2:8" x14ac:dyDescent="0.25">
      <c r="B117" s="2" t="s">
        <v>110</v>
      </c>
      <c r="C117" s="18">
        <f t="shared" si="6"/>
        <v>1113983.0899459787</v>
      </c>
      <c r="D117" s="19">
        <f t="shared" si="11"/>
        <v>337069829.77681726</v>
      </c>
      <c r="E117" s="20">
        <f t="shared" si="9"/>
        <v>296621450.20359921</v>
      </c>
      <c r="F117" s="21">
        <f t="shared" si="10"/>
        <v>262914467.22591755</v>
      </c>
      <c r="G117" s="21">
        <f t="shared" si="7"/>
        <v>262914467.22591755</v>
      </c>
      <c r="H117" s="7"/>
    </row>
    <row r="118" spans="2:8" x14ac:dyDescent="0.25">
      <c r="B118" s="2" t="s">
        <v>111</v>
      </c>
      <c r="C118" s="18">
        <f t="shared" si="6"/>
        <v>1147402.582644358</v>
      </c>
      <c r="D118" s="19">
        <f t="shared" si="11"/>
        <v>364146943.68999565</v>
      </c>
      <c r="E118" s="20">
        <f t="shared" si="9"/>
        <v>320449310.44719619</v>
      </c>
      <c r="F118" s="21">
        <f t="shared" si="10"/>
        <v>284034616.07819676</v>
      </c>
      <c r="G118" s="21">
        <f t="shared" si="7"/>
        <v>284034616.07819676</v>
      </c>
      <c r="H118" s="7"/>
    </row>
    <row r="119" spans="2:8" x14ac:dyDescent="0.25">
      <c r="B119" s="2" t="s">
        <v>112</v>
      </c>
      <c r="C119" s="18">
        <f t="shared" si="6"/>
        <v>1181824.6601236889</v>
      </c>
      <c r="D119" s="19">
        <f t="shared" si="11"/>
        <v>393393572.54215938</v>
      </c>
      <c r="E119" s="20">
        <f t="shared" si="9"/>
        <v>346186343.83710027</v>
      </c>
      <c r="F119" s="21">
        <f t="shared" si="10"/>
        <v>306846986.58288449</v>
      </c>
      <c r="G119" s="21">
        <f t="shared" si="7"/>
        <v>306846986.58288449</v>
      </c>
      <c r="H119" s="7"/>
    </row>
    <row r="120" spans="2:8" x14ac:dyDescent="0.25">
      <c r="B120" s="2" t="s">
        <v>113</v>
      </c>
      <c r="C120" s="18">
        <f t="shared" si="6"/>
        <v>1217279.3999273996</v>
      </c>
      <c r="D120" s="19">
        <f t="shared" si="11"/>
        <v>424983377.9032051</v>
      </c>
      <c r="E120" s="20">
        <f t="shared" si="9"/>
        <v>373985372.55482048</v>
      </c>
      <c r="F120" s="21">
        <f t="shared" si="10"/>
        <v>331487034.76450014</v>
      </c>
      <c r="G120" s="21">
        <f t="shared" si="7"/>
        <v>331487034.76450014</v>
      </c>
      <c r="H120" s="7"/>
    </row>
    <row r="121" spans="2:8" ht="15.75" thickBot="1" x14ac:dyDescent="0.3">
      <c r="B121" s="3" t="s">
        <v>114</v>
      </c>
      <c r="C121" s="22">
        <f t="shared" si="6"/>
        <v>1253797.7819252217</v>
      </c>
      <c r="D121" s="23">
        <f t="shared" si="11"/>
        <v>459103917.27986467</v>
      </c>
      <c r="E121" s="24">
        <f t="shared" si="9"/>
        <v>404011447.20628089</v>
      </c>
      <c r="F121" s="21">
        <f t="shared" si="10"/>
        <v>358101055.47829461</v>
      </c>
      <c r="G121" s="21">
        <f t="shared" si="7"/>
        <v>358101055.47829461</v>
      </c>
      <c r="H121" s="7"/>
    </row>
  </sheetData>
  <mergeCells count="4">
    <mergeCell ref="D10:E10"/>
    <mergeCell ref="F10:G10"/>
    <mergeCell ref="B10:B11"/>
    <mergeCell ref="C10:C11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Roth vs. Traditional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Shuler, Andy</dc:creator>
  <cp:lastModifiedBy>Shuler, Andy</cp:lastModifiedBy>
  <dcterms:created xsi:type="dcterms:W3CDTF">2020-03-04T15:33:16Z</dcterms:created>
  <dcterms:modified xsi:type="dcterms:W3CDTF">2021-03-08T17:55:57Z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